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'1'!$2:$3</definedName>
    <definedName name="_xlnm.Print_Area" localSheetId="0">'1'!$A$1:$Q$107</definedName>
    <definedName name="_xlnm._FilterDatabase" localSheetId="0" hidden="1">'1'!$A$3:$Q$107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4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4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39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3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39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39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9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3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9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9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93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93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93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0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0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0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0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9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9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9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9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5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5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5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5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H5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3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3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29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2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2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29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29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29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80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8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8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80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80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80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8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8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3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3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3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3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82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8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82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82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82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3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3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3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3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7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7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7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7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1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1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1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1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12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1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1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B50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5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0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0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0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4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4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4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1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1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1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5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5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9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9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9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9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9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9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2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2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2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2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2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2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9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9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9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9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9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9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9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9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9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9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9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9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89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8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8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89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89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89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6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6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3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37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3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37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37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7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8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8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8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8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8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6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6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6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6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G6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D6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6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8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8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87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87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87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87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6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6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3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3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3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63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8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83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8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83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83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83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D8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D8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D8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3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3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7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60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6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6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0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0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0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7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7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7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7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7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7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7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78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7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78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78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78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D7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6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6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6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61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61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61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7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7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7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7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3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3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H35" authorId="0">
      <text>
        <r>
          <rPr>
            <sz val="9"/>
            <color indexed="10"/>
            <rFont val="宋体"/>
            <family val="0"/>
          </rPr>
          <t>若未竣备则填写“/”</t>
        </r>
      </text>
    </comment>
    <comment ref="I3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K3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90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90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9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90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90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90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9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C92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9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10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10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0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0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0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02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10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02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02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02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10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5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C82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C3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C3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C8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2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2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2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2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2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2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0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G103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03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C8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8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8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106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10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06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06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06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9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B107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10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07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07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07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3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D3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3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3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3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40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49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4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4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9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9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9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</commentList>
</comments>
</file>

<file path=xl/sharedStrings.xml><?xml version="1.0" encoding="utf-8"?>
<sst xmlns="http://schemas.openxmlformats.org/spreadsheetml/2006/main" count="1062" uniqueCount="682">
  <si>
    <t>附件3：</t>
  </si>
  <si>
    <t>厦门市建设工程质量安全管理协会2022年度第二批工程质量评价活动通过评审项目名单（房屋建筑与市政基础设施工程）
厦建质安协〔2023〕57号</t>
  </si>
  <si>
    <t>序号</t>
  </si>
  <si>
    <t>项目名称</t>
  </si>
  <si>
    <t>单位工程名称</t>
  </si>
  <si>
    <t>层数</t>
  </si>
  <si>
    <t>建筑面积（平方米）/建筑造价（万元）</t>
  </si>
  <si>
    <t>结构质式</t>
  </si>
  <si>
    <t>开工日期/
竣工日期</t>
  </si>
  <si>
    <t>承建单位
（参建单位）</t>
  </si>
  <si>
    <t>项目经理
（参建）</t>
  </si>
  <si>
    <t>建设单位
（代建）</t>
  </si>
  <si>
    <t>项目负责人（代建）</t>
  </si>
  <si>
    <t>监理单位</t>
  </si>
  <si>
    <t>总监</t>
  </si>
  <si>
    <t>总建筑面积（平方米）</t>
  </si>
  <si>
    <t>是否满足加分规模标准</t>
  </si>
  <si>
    <t>拟加分类别</t>
  </si>
  <si>
    <t>备注</t>
  </si>
  <si>
    <t>新店中学初中部扩建项目</t>
  </si>
  <si>
    <t>/</t>
  </si>
  <si>
    <t>地上1-14层，
地下1层</t>
  </si>
  <si>
    <t>地上38702，地下9814/17156</t>
  </si>
  <si>
    <t>框剪</t>
  </si>
  <si>
    <t xml:space="preserve"> 2021.01.21/
2022.12.25</t>
  </si>
  <si>
    <t>华宇（福建）置业集团有限公司</t>
  </si>
  <si>
    <t>叶兰娇</t>
  </si>
  <si>
    <t>厦门市新店中学
(厦门翔发地产有限公司)</t>
  </si>
  <si>
    <t>魏永内
(陈志煌)</t>
  </si>
  <si>
    <t>福建海川工程监理有限公司</t>
  </si>
  <si>
    <t>程文</t>
  </si>
  <si>
    <t>是</t>
  </si>
  <si>
    <t>房建类-公共建筑</t>
  </si>
  <si>
    <t>满足闽建〔2023〕9号文市优质工程加分标准</t>
  </si>
  <si>
    <t>翔安区第二实验小学黎安校区</t>
  </si>
  <si>
    <t>地上4层，
地下1层</t>
  </si>
  <si>
    <t>地上27478，地下2186/10827</t>
  </si>
  <si>
    <t>2020.03.20/
2022.06.20</t>
  </si>
  <si>
    <t>林清</t>
  </si>
  <si>
    <t>厦门市翔安区第二实验小学
(厦门坤煌房地产开发有限公司)</t>
  </si>
  <si>
    <t>潘晓燕
(黄周光)</t>
  </si>
  <si>
    <t>福州弘信工程监理有限公司</t>
  </si>
  <si>
    <t>吴清斌</t>
  </si>
  <si>
    <t>龙胜达巷北工业区照明项目（1#厂房）</t>
  </si>
  <si>
    <t>地上6层</t>
  </si>
  <si>
    <t>地上61788/
12086</t>
  </si>
  <si>
    <t>框架</t>
  </si>
  <si>
    <t>2021.05.10/
2023.06.06</t>
  </si>
  <si>
    <t>厦门圣鼎建设工程有限公司</t>
  </si>
  <si>
    <t>黄建琴</t>
  </si>
  <si>
    <t>厦门龙胜达照明电器有限公司</t>
  </si>
  <si>
    <t>温伟超</t>
  </si>
  <si>
    <t>厦门翔禾工程建设有限公司</t>
  </si>
  <si>
    <t>杨木生</t>
  </si>
  <si>
    <t>房建类-工业建筑</t>
  </si>
  <si>
    <t>环东海域新城翔安区第五实验小学扩建项目</t>
  </si>
  <si>
    <t>6#教学楼及地下室</t>
  </si>
  <si>
    <t>地上6层,地下1层</t>
  </si>
  <si>
    <t xml:space="preserve"> 地上4945,地下1574/2832</t>
  </si>
  <si>
    <t>2021.07.30/
2022.12.27</t>
  </si>
  <si>
    <t>厦门广成兴建设有限公司</t>
  </si>
  <si>
    <t>宋志发</t>
  </si>
  <si>
    <t>厦门市翔安区第五实验小学
(厦门翔发地产有限公司)</t>
  </si>
  <si>
    <t>许泽明
(康建筑)</t>
  </si>
  <si>
    <t>建发合诚工程咨询股份有限公司</t>
  </si>
  <si>
    <t>林溪农</t>
  </si>
  <si>
    <t>否</t>
  </si>
  <si>
    <t>不满足闽建〔2023〕9号文市优质工程房建类公共建筑加分标准</t>
  </si>
  <si>
    <t>翔安新城后村小学建设项目</t>
  </si>
  <si>
    <t>地上1-6层，
地下1层</t>
  </si>
  <si>
    <t>地上17967,地下7723/9718</t>
  </si>
  <si>
    <t>2021.08.13/
2023.07.05</t>
  </si>
  <si>
    <t>福建蓝海市政园林建筑有限公司</t>
  </si>
  <si>
    <t>杨孝信</t>
  </si>
  <si>
    <t>厦门市翔安区金海小学
(厦门翔发地产有限公司)</t>
  </si>
  <si>
    <t>谢鸿流
(郑永尊)</t>
  </si>
  <si>
    <t>龙鼎天（福建）建设发展有限公司</t>
  </si>
  <si>
    <t>吴玉贞</t>
  </si>
  <si>
    <t>嘉美B1-14地块</t>
  </si>
  <si>
    <t>1-1#、1-2#、1-3#及地下室</t>
  </si>
  <si>
    <t>地上3栋22层，
地下1层</t>
  </si>
  <si>
    <t>地上69703，地下20058/
49461</t>
  </si>
  <si>
    <t>2020.06.15/
2023.05.11</t>
  </si>
  <si>
    <t>厦门特房建设工程集团有限公司</t>
  </si>
  <si>
    <t>郑宏志</t>
  </si>
  <si>
    <t>厦门特房嘉美房地产有限公司</t>
  </si>
  <si>
    <t>周春燕</t>
  </si>
  <si>
    <t>福州市建设工程管理有限公司</t>
  </si>
  <si>
    <t>蔡鑫</t>
  </si>
  <si>
    <t>房建类-住宅小区</t>
  </si>
  <si>
    <t>嘉湾B1-4地块</t>
  </si>
  <si>
    <t>地上11815，
地下23230/
23679</t>
  </si>
  <si>
    <t>2021.09.15/
2023.03.23</t>
  </si>
  <si>
    <t>邱宁</t>
  </si>
  <si>
    <t>厦门特房嘉湾房地产有限公司</t>
  </si>
  <si>
    <t>梁健业</t>
  </si>
  <si>
    <t>国机陆原工程设计研究有限公司</t>
  </si>
  <si>
    <t>黄峰</t>
  </si>
  <si>
    <t>不满足闽建〔2023〕9号文市优质工程房建类住宅小区加分标准</t>
  </si>
  <si>
    <t>2019TP01地块</t>
  </si>
  <si>
    <t>1#楼</t>
  </si>
  <si>
    <t>地上26层</t>
  </si>
  <si>
    <t>地上20272/9730</t>
  </si>
  <si>
    <t>剪力墙</t>
  </si>
  <si>
    <t>2020.06.28/
2022.09.21</t>
  </si>
  <si>
    <t>钟文攀</t>
  </si>
  <si>
    <t>魏元明</t>
  </si>
  <si>
    <t>厦门基业衡信咨询有限公司</t>
  </si>
  <si>
    <t>张伙金</t>
  </si>
  <si>
    <t>2-1#楼及地下室</t>
  </si>
  <si>
    <t>地上18层，地下2层</t>
  </si>
  <si>
    <t>地上14629,地下28801/20846</t>
  </si>
  <si>
    <t>5-1#楼</t>
  </si>
  <si>
    <t>地上10198/4895</t>
  </si>
  <si>
    <t>6-1#楼</t>
  </si>
  <si>
    <t>地上18层</t>
  </si>
  <si>
    <t>地上14674/7043</t>
  </si>
  <si>
    <t>苎溪高中</t>
  </si>
  <si>
    <t>1#教学楼、2#教学楼及地下室</t>
  </si>
  <si>
    <t>地上6层，地下1层</t>
  </si>
  <si>
    <t>地上10338，地下14960/8996</t>
  </si>
  <si>
    <t>2021.10.08
/2023.07.27</t>
  </si>
  <si>
    <t>厦门海投工程建设有限公司</t>
  </si>
  <si>
    <t>王文林</t>
  </si>
  <si>
    <t>厦门市集美区教育局
（厦门市杏林建设开发有限公司）</t>
  </si>
  <si>
    <t>尤志堃
（王风化）</t>
  </si>
  <si>
    <t>王庆辉</t>
  </si>
  <si>
    <t>3#教学楼、3#实验楼</t>
  </si>
  <si>
    <t>地上11760/3657</t>
  </si>
  <si>
    <t>东瑶安居房（一期）（A1-2及A1-3地块）（施工）</t>
  </si>
  <si>
    <t>5#楼及地下室</t>
  </si>
  <si>
    <t>地上22层，
地下2层</t>
  </si>
  <si>
    <t>地上19203,地下47862/15714</t>
  </si>
  <si>
    <t>2019.08.31/
2022.12.14</t>
  </si>
  <si>
    <t>廖磊平</t>
  </si>
  <si>
    <t>厦门市城市建设发展投资有限公司
（厦门海沧土地开发有限公司）</t>
  </si>
  <si>
    <t>李东昕
（陈阳）</t>
  </si>
  <si>
    <t>国机中兴工程咨询有限公司</t>
  </si>
  <si>
    <t>阮利钦</t>
  </si>
  <si>
    <t>6#楼</t>
  </si>
  <si>
    <t>地上24层</t>
  </si>
  <si>
    <t xml:space="preserve">地上10728/2916 </t>
  </si>
  <si>
    <t>7#楼</t>
  </si>
  <si>
    <t>地上15层</t>
  </si>
  <si>
    <t>地上6097/1869</t>
  </si>
  <si>
    <t>9#楼</t>
  </si>
  <si>
    <t>地上23029/5520</t>
  </si>
  <si>
    <t>10#楼</t>
  </si>
  <si>
    <t>地上10988/2990</t>
  </si>
  <si>
    <t>11#楼</t>
  </si>
  <si>
    <t>地上6107/1897</t>
  </si>
  <si>
    <t>12#楼</t>
  </si>
  <si>
    <t>地上12591/3138</t>
  </si>
  <si>
    <t>马銮湾医院</t>
  </si>
  <si>
    <t>地上14层,地下2层</t>
  </si>
  <si>
    <t>地上162000,地下145960/98858</t>
  </si>
  <si>
    <t>2018.07.20/
2022.12.27</t>
  </si>
  <si>
    <t>毛坚贞</t>
  </si>
  <si>
    <t>万城城建开发（厦门）有限公司
(厦门特工开发有限公司)</t>
  </si>
  <si>
    <t>何坚
(刘启龙)</t>
  </si>
  <si>
    <t>厦门兴海湾工程管理股份有限公司</t>
  </si>
  <si>
    <t>陈永忠</t>
  </si>
  <si>
    <t>2020HP01地块工程</t>
  </si>
  <si>
    <t>1#楼及地下室</t>
  </si>
  <si>
    <t>地上27层，
地下1层</t>
  </si>
  <si>
    <t>地上13949，地下21970/2305</t>
  </si>
  <si>
    <t>2021.01.25/
2022.09.16</t>
  </si>
  <si>
    <t>福建省兴岩建设集团有限公司
（中国建筑第四工程局有限公司）</t>
  </si>
  <si>
    <t>朱登培
（马仁刚）</t>
  </si>
  <si>
    <t>厦门兆裕盛房地产开发有限公司</t>
  </si>
  <si>
    <t>胡桥</t>
  </si>
  <si>
    <t>福州兢成建设监理咨询有限公司</t>
  </si>
  <si>
    <t>林嵩</t>
  </si>
  <si>
    <t>2#楼</t>
  </si>
  <si>
    <t>地上27层</t>
  </si>
  <si>
    <t>地上10603/1790</t>
  </si>
  <si>
    <t>3#楼</t>
  </si>
  <si>
    <t>地上10212/1869</t>
  </si>
  <si>
    <t>5#楼</t>
  </si>
  <si>
    <t>地上10605/1873</t>
  </si>
  <si>
    <t>马銮湾新城鼎美高中项目</t>
  </si>
  <si>
    <t>地上4-14层,地下1层</t>
  </si>
  <si>
    <t>地上48117,地下25080/27805</t>
  </si>
  <si>
    <t>2021.01.14/
2023.03.09</t>
  </si>
  <si>
    <t>福建建工集团有限责任公司</t>
  </si>
  <si>
    <t>郑福金</t>
  </si>
  <si>
    <t>厦门市海沧区教育局
(厦门市政城市开发建设有限公司)</t>
  </si>
  <si>
    <t>李冬山
（梁栋辉）</t>
  </si>
  <si>
    <t>福建宇宏工程项目管理有限公司</t>
  </si>
  <si>
    <t>陈练福</t>
  </si>
  <si>
    <t>2020JP04-厦门软件园三期C08地块</t>
  </si>
  <si>
    <t>地上11层，
地下2层</t>
  </si>
  <si>
    <t>地上22350，地下21260/12317</t>
  </si>
  <si>
    <t>2021.03.23/
2023.06.30</t>
  </si>
  <si>
    <t>张伟斌</t>
  </si>
  <si>
    <t>厦门信息集团建设开发有限公司</t>
  </si>
  <si>
    <t>王朝晖</t>
  </si>
  <si>
    <t>福建盛越建设有限公司</t>
  </si>
  <si>
    <t>程禄珊</t>
  </si>
  <si>
    <t>房建类-商住楼单位工程</t>
  </si>
  <si>
    <t>2019JP04-厦门软件园三期C11地块</t>
  </si>
  <si>
    <t>地上13层，
地下2层</t>
  </si>
  <si>
    <t>地上17747，地下20240/11593</t>
  </si>
  <si>
    <t>2020.10.22/
2023.04.25</t>
  </si>
  <si>
    <t>张杰峰</t>
  </si>
  <si>
    <t>康鹏宇</t>
  </si>
  <si>
    <t>福州诺成工程项目管理有限公司</t>
  </si>
  <si>
    <t>林金地</t>
  </si>
  <si>
    <t>地上13层</t>
  </si>
  <si>
    <t>地上17407/3908</t>
  </si>
  <si>
    <t>地上7层</t>
  </si>
  <si>
    <t>地上8520/2210</t>
  </si>
  <si>
    <t>市档案馆及城建档案馆技术业务用房</t>
  </si>
  <si>
    <t>地上21层，
地下1层</t>
  </si>
  <si>
    <t>地上56925，地下10845/29418</t>
  </si>
  <si>
    <t>2020.03.06/
2022.08.10</t>
  </si>
  <si>
    <t>福建九鼎建设集团有限公司</t>
  </si>
  <si>
    <t>王向阳</t>
  </si>
  <si>
    <t>厦门市档案馆、厦门市城市建设档案馆
（厦门安居控股集团有限公司）</t>
  </si>
  <si>
    <t>姚小康、刘飙
（刘靖）</t>
  </si>
  <si>
    <t>福建易成工程管理有限公司</t>
  </si>
  <si>
    <t>黄加祥</t>
  </si>
  <si>
    <t>翔安区嶝山小学项目</t>
  </si>
  <si>
    <t>地上2-6层,地下1层</t>
  </si>
  <si>
    <t>地上18451，地下5000/8328</t>
  </si>
  <si>
    <t>2020.12.08
/2022.10.31</t>
  </si>
  <si>
    <t>陈瑞起</t>
  </si>
  <si>
    <t>厦门翔发地产有限公司</t>
  </si>
  <si>
    <t>文德景</t>
  </si>
  <si>
    <t>广通建设集团有限公司</t>
  </si>
  <si>
    <t>刘润铿</t>
  </si>
  <si>
    <t>五显中学扩建工程</t>
  </si>
  <si>
    <t>地上5层，地下1层</t>
  </si>
  <si>
    <t>地上12300，地下7300/7216</t>
  </si>
  <si>
    <t>2021.01.20/ 2022.08.10</t>
  </si>
  <si>
    <t>厦门市建安集团有限公司</t>
  </si>
  <si>
    <t>吴梅红</t>
  </si>
  <si>
    <t>厦门市同安区教育局
（厦门市同安国投房地产开发有限公司）</t>
  </si>
  <si>
    <t>吕哲芊
(柯少寰)</t>
  </si>
  <si>
    <t>厦门长实建设有限公司</t>
  </si>
  <si>
    <t>戴佳生</t>
  </si>
  <si>
    <t>厦门现代服务业基地（丙洲片区）统建区II-8地块工程</t>
  </si>
  <si>
    <t>2#楼及地下室</t>
  </si>
  <si>
    <t>地上34层，地下2层</t>
  </si>
  <si>
    <t>地上71084，地下28888/
18248</t>
  </si>
  <si>
    <t>2018.12.15/ 2022.09.09</t>
  </si>
  <si>
    <t>凌元忠</t>
  </si>
  <si>
    <t>厦门市城市建设发展投资有限公司
（厦门市特房海湾投资有限公司）</t>
  </si>
  <si>
    <t>张邦深
(程家鑫)</t>
  </si>
  <si>
    <t>福建省宏信项目管理有限公司</t>
  </si>
  <si>
    <t>刘江</t>
  </si>
  <si>
    <t>厦门现代服务业基地（丙州片区）统建区I-7地块二期工程</t>
  </si>
  <si>
    <t>地上3-49层，
地下2-3层</t>
  </si>
  <si>
    <t>地上100199，地下21765/59989</t>
  </si>
  <si>
    <t>筒体</t>
  </si>
  <si>
    <t>2019.01.14/
2023.03.07</t>
  </si>
  <si>
    <t>福建省五建建设集团有限公司</t>
  </si>
  <si>
    <t>傅炳烟</t>
  </si>
  <si>
    <t>曾立荣
（陈周平）</t>
  </si>
  <si>
    <t>王福造</t>
  </si>
  <si>
    <t>同业楼二期项目</t>
  </si>
  <si>
    <t>地上3栋6-7层，地下1层</t>
  </si>
  <si>
    <t>地上51750，地下355/11076</t>
  </si>
  <si>
    <t>2021.01.11/
2022.09.21</t>
  </si>
  <si>
    <t>福建筑兆建设有限公司</t>
  </si>
  <si>
    <t>黄少捷</t>
  </si>
  <si>
    <t>厦门火炬集团开发建设有限公司</t>
  </si>
  <si>
    <t>蔡国龙</t>
  </si>
  <si>
    <t>福建工大工程咨询管理有限公司</t>
  </si>
  <si>
    <t>游明福</t>
  </si>
  <si>
    <t xml:space="preserve">环东海域新城官浔中学项目 </t>
  </si>
  <si>
    <t>1#、2#楼及地下室</t>
  </si>
  <si>
    <t>地上24605，地下4690/10086</t>
  </si>
  <si>
    <t>2021.03.17/
2022.09.30</t>
  </si>
  <si>
    <t>福建闽东建工投资有限公司</t>
  </si>
  <si>
    <t>谭洪叶</t>
  </si>
  <si>
    <t>厦门市同安区教育局
（厦门象屿港湾开发建设有限公司）</t>
  </si>
  <si>
    <t>陈后吸
（陈杰）</t>
  </si>
  <si>
    <t>厦门海投建设咨询有限公司</t>
  </si>
  <si>
    <t>林华茂</t>
  </si>
  <si>
    <t>保障性住房龙秋公寓</t>
  </si>
  <si>
    <t xml:space="preserve">1#楼及地下室  </t>
  </si>
  <si>
    <t xml:space="preserve">地上32层，地下2层 </t>
  </si>
  <si>
    <t>地上19492，地下52650/24176</t>
  </si>
  <si>
    <t>2020.06.06/ 2022.10.28</t>
  </si>
  <si>
    <t>福建博业建设集团有限公司</t>
  </si>
  <si>
    <t>曾保红</t>
  </si>
  <si>
    <t>厦门安居集团有限公司
（厦门安居建设有限公司）</t>
  </si>
  <si>
    <t>艾筱飞（张浩）</t>
  </si>
  <si>
    <t>刘峰</t>
  </si>
  <si>
    <t xml:space="preserve">2#楼             </t>
  </si>
  <si>
    <t xml:space="preserve">地上32层                     </t>
  </si>
  <si>
    <t xml:space="preserve">地上19392/5584 </t>
  </si>
  <si>
    <t xml:space="preserve">3#楼          </t>
  </si>
  <si>
    <t xml:space="preserve">地上32层             </t>
  </si>
  <si>
    <t>地上19043/5413</t>
  </si>
  <si>
    <t xml:space="preserve">4#楼              </t>
  </si>
  <si>
    <t xml:space="preserve">地上22层                      </t>
  </si>
  <si>
    <t>地上9794/3379</t>
  </si>
  <si>
    <t xml:space="preserve">5#楼            </t>
  </si>
  <si>
    <t xml:space="preserve">地上22层              </t>
  </si>
  <si>
    <t>地上10292/3652</t>
  </si>
  <si>
    <t xml:space="preserve">6#楼               </t>
  </si>
  <si>
    <t xml:space="preserve">地上22层               </t>
  </si>
  <si>
    <t>地上10581/3539</t>
  </si>
  <si>
    <t>地上22层</t>
  </si>
  <si>
    <t>地上11080/3712</t>
  </si>
  <si>
    <t>厦门现代服务业基地（丙洲片区）统建区I-4地块工程</t>
  </si>
  <si>
    <t>地上5栋5-22层，
地下2层</t>
  </si>
  <si>
    <t>地上53900，地下29500/
23759</t>
  </si>
  <si>
    <t>框架-核心筒</t>
  </si>
  <si>
    <t>2019.09.27/
2022.09.29</t>
  </si>
  <si>
    <t>吴周海</t>
  </si>
  <si>
    <t>郑真徐
（林嘉祺）</t>
  </si>
  <si>
    <t>筑力（福建）建设发展有限公司</t>
  </si>
  <si>
    <t>王晓亮</t>
  </si>
  <si>
    <t>南山学校</t>
  </si>
  <si>
    <t>2#-6#楼及地下室</t>
  </si>
  <si>
    <t>地上5栋1-9层，地下1层</t>
  </si>
  <si>
    <t>地上25005，地下5353/
18048</t>
  </si>
  <si>
    <t>2020.09.18/
2022.11.04</t>
  </si>
  <si>
    <t>陈兆强</t>
  </si>
  <si>
    <t>厦门市湖里区教育局
（厦门天地开发建设集团有限公司）</t>
  </si>
  <si>
    <t>邵振中
（潘舒）</t>
  </si>
  <si>
    <t>陈书祥</t>
  </si>
  <si>
    <t>五通浦东花园安置房及配套项目（安置房及幼儿园）</t>
  </si>
  <si>
    <t>地上29层，
地下2层</t>
  </si>
  <si>
    <t>地上12180，地下20730/8324</t>
  </si>
  <si>
    <t>2020.02.26/
2023.02.23</t>
  </si>
  <si>
    <t>厦门市环海华建设集团有限公司</t>
  </si>
  <si>
    <t>唐清彬</t>
  </si>
  <si>
    <t>厦门市社会保障性住房建设中心
(厦门市房地产股份有限公司)</t>
  </si>
  <si>
    <t>王鹤
(许维宏)</t>
  </si>
  <si>
    <t>陈静斌</t>
  </si>
  <si>
    <t>地上29层</t>
  </si>
  <si>
    <t>地上12254/2795</t>
  </si>
  <si>
    <t>地上8479/2195</t>
  </si>
  <si>
    <t>4#楼</t>
  </si>
  <si>
    <t>地上7936/2114</t>
  </si>
  <si>
    <t>西客明珠安置房</t>
  </si>
  <si>
    <t>1号楼及地下室</t>
  </si>
  <si>
    <t>地上27层,地下2层</t>
  </si>
  <si>
    <t>地上25148,地下79142/73345</t>
  </si>
  <si>
    <t>2017.12.7/
2022.12.23</t>
  </si>
  <si>
    <t>福建三建工程有限公司</t>
  </si>
  <si>
    <t>陈振宏</t>
  </si>
  <si>
    <t>厦门市集美区建设局
（厦门市杏林建设开发有限公司）</t>
  </si>
  <si>
    <t>王风化</t>
  </si>
  <si>
    <t>厦门高诚信工程技术有限公司</t>
  </si>
  <si>
    <t>张清队</t>
  </si>
  <si>
    <t>马銮湾新城集美片区马銮东幼儿园</t>
  </si>
  <si>
    <t>地上4层，地下1层</t>
  </si>
  <si>
    <t>地上7600，地下1290/3577</t>
  </si>
  <si>
    <t>2021.02.08/
2023.04.03</t>
  </si>
  <si>
    <t>厦门鲁班源房屋营造有限公司</t>
  </si>
  <si>
    <t>陈曦</t>
  </si>
  <si>
    <t>万城城建开发（厦门）有限公司
（厦门特工开发有限公司）</t>
  </si>
  <si>
    <t>杨银渠
（阮森中）</t>
  </si>
  <si>
    <t>杜久芳</t>
  </si>
  <si>
    <t>保障性住房雍厝公寓</t>
  </si>
  <si>
    <t>A1-1地块1-1#楼</t>
  </si>
  <si>
    <t>地上16558/4331</t>
  </si>
  <si>
    <t>2018.03.30/
2021.09.20</t>
  </si>
  <si>
    <t>福建省闽南建筑工程有限公司</t>
  </si>
  <si>
    <t>陈仲城</t>
  </si>
  <si>
    <t>艾筱飞
（郑华隆）</t>
  </si>
  <si>
    <t>福建创实工程咨询有限公司</t>
  </si>
  <si>
    <t>吴守安</t>
  </si>
  <si>
    <t>A1-1地块1-2#楼及地下室</t>
  </si>
  <si>
    <t>地上27层，
地下2层</t>
  </si>
  <si>
    <t>地上17633,
地下29263/11396</t>
  </si>
  <si>
    <t>A1-1地块1-3#楼</t>
  </si>
  <si>
    <t>地上16547/4276</t>
  </si>
  <si>
    <t>A1-1地块1-4#楼</t>
  </si>
  <si>
    <t>地上16547/4277</t>
  </si>
  <si>
    <t>厦门天马显示科技有限公司第6代柔性AMOLED生产线项目总包一标段</t>
  </si>
  <si>
    <t>1#面板厂房及地下室</t>
  </si>
  <si>
    <t>地上4-7层，
地下1层</t>
  </si>
  <si>
    <t>地上648970,地下2984/307600</t>
  </si>
  <si>
    <t>2020.09.28/
2023.01.16</t>
  </si>
  <si>
    <t>上海宝冶集团有限公司</t>
  </si>
  <si>
    <t>王瑞庚</t>
  </si>
  <si>
    <t>厦门天马显示科技有限公司</t>
  </si>
  <si>
    <t>林郡翔</t>
  </si>
  <si>
    <t>天和国咨控股集团有限公司</t>
  </si>
  <si>
    <t>李永乾</t>
  </si>
  <si>
    <t>厦门西海湾邮轮城1#、2#、3#、4#地块</t>
  </si>
  <si>
    <t>3#地块</t>
  </si>
  <si>
    <t>地上7层,地下1层</t>
  </si>
  <si>
    <t>地上12000,地下2787/24287</t>
  </si>
  <si>
    <t>钢结构</t>
  </si>
  <si>
    <t>2017.11.01/
2021.05.20</t>
  </si>
  <si>
    <t>黄志勇</t>
  </si>
  <si>
    <t>厦门西海湾邮轮城投资有限公司</t>
  </si>
  <si>
    <t>张彪</t>
  </si>
  <si>
    <t>厦门象屿工程咨询管理有限公司</t>
  </si>
  <si>
    <t>林国成</t>
  </si>
  <si>
    <t>4#地块</t>
  </si>
  <si>
    <t>地上33层,地下3层</t>
  </si>
  <si>
    <t>地上80089,地下27656/146340</t>
  </si>
  <si>
    <t>核心筒</t>
  </si>
  <si>
    <t>亿联网络智能产业园</t>
  </si>
  <si>
    <t>地上4-12层，
地下1层</t>
  </si>
  <si>
    <t>地上204500，地下14127/38204</t>
  </si>
  <si>
    <t>框架、钢结构</t>
  </si>
  <si>
    <t>2021.09.03/
2023.06.01</t>
  </si>
  <si>
    <t>中建海峡（厦门）建设发展有限公司
（福建省工业设备安装有限公司）</t>
  </si>
  <si>
    <t>黄锦麟（陈助冬)</t>
  </si>
  <si>
    <t>厦门亿联通讯技术有限公司
（厦门联发工程管理有限公司）</t>
  </si>
  <si>
    <t>高冬晓
（高世雄）</t>
  </si>
  <si>
    <t>周宇翔</t>
  </si>
  <si>
    <t>厦门大学附属翔安实验学校</t>
  </si>
  <si>
    <t>地上2-6层，
地下1层</t>
  </si>
  <si>
    <t>地上43773，地下4705/15691</t>
  </si>
  <si>
    <t>2021.07.27/
2023.06.16</t>
  </si>
  <si>
    <t>中建海峡建设发展有限公司</t>
  </si>
  <si>
    <t>郑雪霖</t>
  </si>
  <si>
    <t>厦门市翔安区教育局
（厦门翔发地产有限公司）</t>
  </si>
  <si>
    <t>郑文礼        （洪英俊）</t>
  </si>
  <si>
    <t>王啟云</t>
  </si>
  <si>
    <t>环东海域新城浦园中学</t>
  </si>
  <si>
    <t>地上27876，地下4000/11757</t>
  </si>
  <si>
    <t>2021.08.10/
2023.05.25</t>
  </si>
  <si>
    <t>艾江平</t>
  </si>
  <si>
    <t>厦门市翔安区教育局
(厦门市政城市开发建设有限公司)</t>
  </si>
  <si>
    <t>郑文礼
(童紫连)</t>
  </si>
  <si>
    <t>福州中博建设发展有限公司</t>
  </si>
  <si>
    <t>林周勇</t>
  </si>
  <si>
    <t>会展嘉园1-3#地块工程</t>
  </si>
  <si>
    <t>1-1#楼及地下室</t>
  </si>
  <si>
    <t>地上33层，
地下2层</t>
  </si>
  <si>
    <t>地上19001，地下28300/14538</t>
  </si>
  <si>
    <t>2020.09.01/
2022.12.23</t>
  </si>
  <si>
    <t>孙磊</t>
  </si>
  <si>
    <t>厦门市城市建设发展投资有限公司
（厦门国贸建设开发有限公司）</t>
  </si>
  <si>
    <t>曾海滨
（姚志军）</t>
  </si>
  <si>
    <t>李策</t>
  </si>
  <si>
    <t>1-3#楼</t>
  </si>
  <si>
    <t>地上32层</t>
  </si>
  <si>
    <t>地上18841/5089</t>
  </si>
  <si>
    <t>1-4#楼</t>
  </si>
  <si>
    <t>地上28层</t>
  </si>
  <si>
    <t>地上16681/4289</t>
  </si>
  <si>
    <t>地上22202，地下41700/18540</t>
  </si>
  <si>
    <t>2-5#楼</t>
  </si>
  <si>
    <t>地上15404/4000</t>
  </si>
  <si>
    <t>2-6#楼</t>
  </si>
  <si>
    <t>地上16807/3230</t>
  </si>
  <si>
    <t>3-1#楼及地下室</t>
  </si>
  <si>
    <t>地上19001，地下47070/22105</t>
  </si>
  <si>
    <t>3-5#楼</t>
  </si>
  <si>
    <t>地上31层</t>
  </si>
  <si>
    <t>地上16241/10391</t>
  </si>
  <si>
    <t>3-6#楼</t>
  </si>
  <si>
    <t>地上46433/4642</t>
  </si>
  <si>
    <t>厦门市嘉盛工程机械有限公司-3#、4#厂房</t>
  </si>
  <si>
    <t>3#厂房及地下室</t>
  </si>
  <si>
    <t>地上21408，地下312/3900</t>
  </si>
  <si>
    <t>2021.12.22/
2023.07.12</t>
  </si>
  <si>
    <t>厦门万骏建筑工程有限公司</t>
  </si>
  <si>
    <t>钟小强</t>
  </si>
  <si>
    <t>厦门市嘉盛工程机械有限公司</t>
  </si>
  <si>
    <t>马亮生</t>
  </si>
  <si>
    <t>厦门合盛安科技有限公司</t>
  </si>
  <si>
    <t>周志益</t>
  </si>
  <si>
    <t>不满足闽建〔2023〕9号文市优质工程房建类工业建筑加分标准</t>
  </si>
  <si>
    <t>同安新城西柯片区安置房</t>
  </si>
  <si>
    <t>地上31层，
地下2层</t>
  </si>
  <si>
    <t>地上14146，地下16175/9401</t>
  </si>
  <si>
    <t>2020.02.20/
2023.05.05</t>
  </si>
  <si>
    <t>厦门卓毅建筑工程有限公司</t>
  </si>
  <si>
    <t>陈贡明</t>
  </si>
  <si>
    <t>严小刚
（操平）</t>
  </si>
  <si>
    <t>陈玉锦</t>
  </si>
  <si>
    <t>地上6731/1820</t>
  </si>
  <si>
    <t>祥平保障房地铁社区二期配套西湖中小学项目</t>
  </si>
  <si>
    <t>地上5层</t>
  </si>
  <si>
    <t>地上13883/2880</t>
  </si>
  <si>
    <t>2021.03.26/
2022.12.05</t>
  </si>
  <si>
    <t>福建省泰宏建设工程有限公司</t>
  </si>
  <si>
    <t>张隆隆</t>
  </si>
  <si>
    <t>厦门市同安区教育局
（联发集团有限公司）</t>
  </si>
  <si>
    <t>叶佳源
(钟林杭)</t>
  </si>
  <si>
    <t>筑力(福建)建设发展有限公司</t>
  </si>
  <si>
    <t>黄銮章</t>
  </si>
  <si>
    <t>地上5065，地下9500/4282</t>
  </si>
  <si>
    <t>五通金浦花园安置房项目</t>
  </si>
  <si>
    <t>地上29层,地下3层</t>
  </si>
  <si>
    <t>地上25398,地下14536/12865</t>
  </si>
  <si>
    <t>2019.06.15/
2022.11.17</t>
  </si>
  <si>
    <t>厦门中联永亨建设集团有限公司</t>
  </si>
  <si>
    <t>林益亦</t>
  </si>
  <si>
    <t>王鹤
(洪诗滨)</t>
  </si>
  <si>
    <t>福建建龙工程咨询有限公司</t>
  </si>
  <si>
    <t>黄兵</t>
  </si>
  <si>
    <t>3#楼及地下室</t>
  </si>
  <si>
    <t>地上19760,地下14723/12346</t>
  </si>
  <si>
    <t>铭爵山庄二期</t>
  </si>
  <si>
    <t>地上12层，
地下3层</t>
  </si>
  <si>
    <t>地上22875,地下13595/9000</t>
  </si>
  <si>
    <t>2018.03.08/
2021.08.10</t>
  </si>
  <si>
    <t>福建广耀建设工程有限公司</t>
  </si>
  <si>
    <t>周国森</t>
  </si>
  <si>
    <t>铭爵山庄（厦门）房地产开发有限公司</t>
  </si>
  <si>
    <t>虞仁甫</t>
  </si>
  <si>
    <t>福建福屹工程管理有限公司</t>
  </si>
  <si>
    <t>殷海滨</t>
  </si>
  <si>
    <t>东瑶安居房（一期）（A1-1地块）（施工）</t>
  </si>
  <si>
    <t>地上25层，地下2层</t>
  </si>
  <si>
    <t>地上11001，地下15958/4458</t>
  </si>
  <si>
    <t>2019.06.28/
2022.12.13</t>
  </si>
  <si>
    <t>福建省九龙建设集团有限公司</t>
  </si>
  <si>
    <t>钟金兴</t>
  </si>
  <si>
    <t xml:space="preserve">国机中兴工程咨询有限公司
</t>
  </si>
  <si>
    <t>地上25层</t>
  </si>
  <si>
    <t>地上10787/
3885</t>
  </si>
  <si>
    <t>地上6199/
2962</t>
  </si>
  <si>
    <t>地上6127/
2092</t>
  </si>
  <si>
    <t>环东海域新城浦园高中项目</t>
  </si>
  <si>
    <t>地上11层，
地下1层</t>
  </si>
  <si>
    <t>地上39750，
地下5500/
17476</t>
  </si>
  <si>
    <t>2021.09.26/
2023.07.04</t>
  </si>
  <si>
    <t>福建登发建设工程有限公司</t>
  </si>
  <si>
    <t>郑志凌</t>
  </si>
  <si>
    <t>厦门市翔安区教育局
（厦门市政城市开发建设有限公司）</t>
  </si>
  <si>
    <t>郑文礼
（曾焕镜）</t>
  </si>
  <si>
    <t>林美惠</t>
  </si>
  <si>
    <t>厦门市翔安区实验学校扩建体育综合楼项目</t>
  </si>
  <si>
    <t>地上3层，
地下1层</t>
  </si>
  <si>
    <t>地上4783，地下2150/2983</t>
  </si>
  <si>
    <t>2021.07.15/
2022.12.28</t>
  </si>
  <si>
    <t>福建省磐威建筑工程有限公司</t>
  </si>
  <si>
    <t>丁瑶</t>
  </si>
  <si>
    <t>厦门市翔安区实验学校
（厦门翔安新区发展有限公司）</t>
  </si>
  <si>
    <t>黄东杰
（陈曦）</t>
  </si>
  <si>
    <t>福建天映建设有限公司</t>
  </si>
  <si>
    <t>朱伟平</t>
  </si>
  <si>
    <t>五星幼儿园</t>
  </si>
  <si>
    <t>地上5692,地下1123/
2720</t>
  </si>
  <si>
    <t>2021.10.25/
2022.11.07</t>
  </si>
  <si>
    <t>福建森正建设集团有限公司</t>
  </si>
  <si>
    <t>苏祥雄</t>
  </si>
  <si>
    <t>厦门市翔安区教育局
（厦门坤煌房地产开发有限公司）</t>
  </si>
  <si>
    <t>杨桦
（许少俊）</t>
  </si>
  <si>
    <t>廖红光</t>
  </si>
  <si>
    <t>翔安区马巷X2020P01地块桩基及主体工程</t>
  </si>
  <si>
    <t>1#、2#楼</t>
  </si>
  <si>
    <t>地上19633/4110</t>
  </si>
  <si>
    <t>2021.02.24
/2022.12.05</t>
  </si>
  <si>
    <t>厦门市捷安建设集团有限公司
(厦门思总建设有限公司)</t>
  </si>
  <si>
    <t>朱延东
(戴学渊)</t>
  </si>
  <si>
    <t>厦门兆利盛房地产开发有限公司</t>
  </si>
  <si>
    <t>吴瑞垠</t>
  </si>
  <si>
    <t>四川精正建设管理咨询有限公司</t>
  </si>
  <si>
    <t>黄伟忠</t>
  </si>
  <si>
    <t xml:space="preserve">3#楼 </t>
  </si>
  <si>
    <t>地上10148/2088</t>
  </si>
  <si>
    <t>地上11层，地下2层</t>
  </si>
  <si>
    <t>地上4544，地下15177/5341</t>
  </si>
  <si>
    <t>茂晶光电VR光学镜头生产厂房及辅助设施用房</t>
  </si>
  <si>
    <t>地上7层，
地下1层</t>
  </si>
  <si>
    <t>地上56380,地下8362/14620</t>
  </si>
  <si>
    <t>2021.12.28/
2023.01.13</t>
  </si>
  <si>
    <t>福建易凯建设有限公司</t>
  </si>
  <si>
    <t>谢世文</t>
  </si>
  <si>
    <t>茂晶光电（厦门）有限公司</t>
  </si>
  <si>
    <t>蔡清福</t>
  </si>
  <si>
    <t>张树浩</t>
  </si>
  <si>
    <t>8#（办公楼）、9#（生产车间）</t>
  </si>
  <si>
    <t>9#楼及地下室</t>
  </si>
  <si>
    <t>地上12层，
地下1层</t>
  </si>
  <si>
    <t>地上33271，地下5485/
8425</t>
  </si>
  <si>
    <t>2021.09.01/
2023.02.13</t>
  </si>
  <si>
    <t>郑文轩</t>
  </si>
  <si>
    <t>厦门燕来福制药有限公司</t>
  </si>
  <si>
    <t>庄冬坚</t>
  </si>
  <si>
    <t>安明刚</t>
  </si>
  <si>
    <t>厦门英才学校-灯塔楼</t>
  </si>
  <si>
    <t>地上13层，地下1层</t>
  </si>
  <si>
    <t>地上32971，地下5831/21875</t>
  </si>
  <si>
    <t>2021.12.22/
2023.5.17</t>
  </si>
  <si>
    <t>叶庭亮</t>
  </si>
  <si>
    <t>厦门英才学校</t>
  </si>
  <si>
    <t>温腾招</t>
  </si>
  <si>
    <t>厦门住总建设有限公司</t>
  </si>
  <si>
    <t>林志强</t>
  </si>
  <si>
    <t>厦门老年大学扩建项目1、2、4号楼</t>
  </si>
  <si>
    <t>1#楼和2#楼</t>
  </si>
  <si>
    <t>地上23655/8922</t>
  </si>
  <si>
    <t>2020.12.25/
2023.04.01</t>
  </si>
  <si>
    <t>福建荣建集团有限公司（福建易凯建设有限公司）</t>
  </si>
  <si>
    <t>陈振枝（颜彩燕）</t>
  </si>
  <si>
    <t>厦门老年大学
（厦门建发兆信建设运营管理有限公司）</t>
  </si>
  <si>
    <t>都的弓
（卢麟）</t>
  </si>
  <si>
    <t>李敏洪</t>
  </si>
  <si>
    <t>4#楼及地下室</t>
  </si>
  <si>
    <t>地上3层,地下2层</t>
  </si>
  <si>
    <t>地上2589，地下16591/10895</t>
  </si>
  <si>
    <t>海滨小学扩建项目</t>
  </si>
  <si>
    <t>地上6545，地下2214/3093</t>
  </si>
  <si>
    <t>2021.05.17/
2022.10.12</t>
  </si>
  <si>
    <t>福建同福兴建设工程有限公司</t>
  </si>
  <si>
    <t>杨鑫</t>
  </si>
  <si>
    <t>厦门市翔安区海滨小学
（厦门翔发地产有限公司）</t>
  </si>
  <si>
    <t>郑坑
（洪祥鹤）</t>
  </si>
  <si>
    <t>厦门勤奋建设工程监理有限公司</t>
  </si>
  <si>
    <t>杨东杰</t>
  </si>
  <si>
    <t>厦门势拓稀土永磁电机产业园一期 C 区厂房项目</t>
  </si>
  <si>
    <t>3#厂房</t>
  </si>
  <si>
    <t>地上3层</t>
  </si>
  <si>
    <t>地上25590/4330</t>
  </si>
  <si>
    <t>2021.07.19/
2023.01.11</t>
  </si>
  <si>
    <t>中建三局集团有限公司</t>
  </si>
  <si>
    <t>孟汉文</t>
  </si>
  <si>
    <t>厦钨电机工业有限公司</t>
  </si>
  <si>
    <t>梁俊斌</t>
  </si>
  <si>
    <t>福建省冶金工业设计院有限公司</t>
  </si>
  <si>
    <t>林小环</t>
  </si>
  <si>
    <t>9#厂房</t>
  </si>
  <si>
    <t>地上22225/3729</t>
  </si>
  <si>
    <t>10#厂房</t>
  </si>
  <si>
    <t>地上22225/3768</t>
  </si>
  <si>
    <t>同翔高新技术产业基地翔安片区内垵大道（内田溪路-溪东路段）地下综合管廊工程</t>
  </si>
  <si>
    <t>5770.50万元</t>
  </si>
  <si>
    <t>其他市政工程</t>
  </si>
  <si>
    <t>2021.08.02/
2023.01.19</t>
  </si>
  <si>
    <t>李多喜</t>
  </si>
  <si>
    <t>厦门市政管廊投资管理有限公司
(厦门市政城市开发建设有限公司)</t>
  </si>
  <si>
    <t>黄鹏伟
(阮伟宁)</t>
  </si>
  <si>
    <t>福建源恒工程监理有限公司</t>
  </si>
  <si>
    <t>徐勤新</t>
  </si>
  <si>
    <t>不满足闽建〔2023〕9号文市优质工程市政类其他市政工程加分标准</t>
  </si>
  <si>
    <t>同安工业园区污水处理厂工程</t>
  </si>
  <si>
    <t>日处理量10万吨
/36287万元</t>
  </si>
  <si>
    <t>独立污水处理厂</t>
  </si>
  <si>
    <t>2021.03.12/
2022.11.24</t>
  </si>
  <si>
    <t>中建远南集团有限公司</t>
  </si>
  <si>
    <t>陆泽应</t>
  </si>
  <si>
    <t>厦门同安城市建设有限公司
（厦门市政水环境有限公司）</t>
  </si>
  <si>
    <t>李章义
(张磊)</t>
  </si>
  <si>
    <t>范永生</t>
  </si>
  <si>
    <t>日处理量10万吨</t>
  </si>
  <si>
    <t>市政类-独立污水处理厂</t>
  </si>
  <si>
    <t>东屿北路道路工程</t>
  </si>
  <si>
    <t>路面面积22625㎡
/3191万元</t>
  </si>
  <si>
    <t>城镇道路</t>
  </si>
  <si>
    <t>2020.06.15
/2022.09.21</t>
  </si>
  <si>
    <t>张钦江</t>
  </si>
  <si>
    <t>厦门市海沧区建设与交通局
（厦门海沧土地开发有限公司）</t>
  </si>
  <si>
    <t>江世华
(戴嵘杰)</t>
  </si>
  <si>
    <t>陈士军</t>
  </si>
  <si>
    <t>22625㎡</t>
  </si>
  <si>
    <t>不满足闽建〔2023〕9号文市优质工程市政类城镇道路加分标准</t>
  </si>
  <si>
    <t>五缘湾营运中心二期片区市政道路一期工程</t>
  </si>
  <si>
    <t>路面面积21380㎡
/2937万元</t>
  </si>
  <si>
    <t>2021.10.12/
2022.06.24</t>
  </si>
  <si>
    <t>厦门市广科建设有限公司</t>
  </si>
  <si>
    <t>陈景生</t>
  </si>
  <si>
    <t>厦门悦坤工程管理有限公司</t>
  </si>
  <si>
    <t>沈劲明</t>
  </si>
  <si>
    <t>厦门协诚工程管理咨询有限公司</t>
  </si>
  <si>
    <t>郑伟</t>
  </si>
  <si>
    <t>21380㎡</t>
  </si>
  <si>
    <t>集美新城软件园三期后溪路（软三横路-集美北大道段）道路工程</t>
  </si>
  <si>
    <t>路面面积14328㎡
/2790万元</t>
  </si>
  <si>
    <t>2021.01.08/
2021.11.12</t>
  </si>
  <si>
    <t>福建永宏建设工程有限公司</t>
  </si>
  <si>
    <t>张惠芳</t>
  </si>
  <si>
    <t>厦门市城市建设发展投资有限公司
（厦门信息集团有限公司）</t>
  </si>
  <si>
    <t>余盛捷
(苏宝飞)</t>
  </si>
  <si>
    <t>张志雄</t>
  </si>
  <si>
    <t>14328㎡</t>
  </si>
  <si>
    <t>集美新城核心区市政道路六期工程（II标段）</t>
  </si>
  <si>
    <t>路面面积53942㎡
/5129万元</t>
  </si>
  <si>
    <t>2019.05.07/
2023.01.03</t>
  </si>
  <si>
    <t>中耀建设(福建)有限公司</t>
  </si>
  <si>
    <t>吴勇汉</t>
  </si>
  <si>
    <t>厦门市城市建设发展投资有限公司
（厦门市东区开发有限公司)</t>
  </si>
  <si>
    <t>余盛捷
(罗宏超)</t>
  </si>
  <si>
    <t>厦门市杏林建发工程监理有限公司</t>
  </si>
  <si>
    <t>陈跃评</t>
  </si>
  <si>
    <t>53942㎡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</si>
</sst>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仿宋"/>
      <family val="0"/>
    </font>
    <font>
      <b/>
      <sz val="10"/>
      <color theme="1"/>
      <name val="Arial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6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BreakPreview" zoomScale="80" zoomScaleNormal="85" zoomScaleSheetLayoutView="80" workbookViewId="0" topLeftCell="B1">
      <selection activeCell="Q96" sqref="Q96:Q97"/>
    </sheetView>
  </sheetViews>
  <sheetFormatPr defaultColWidth="18.28125" defaultRowHeight="12.75"/>
  <cols>
    <col min="1" max="1" width="8.421875" style="12" customWidth="1"/>
    <col min="2" max="2" width="36.28125" style="12" customWidth="1"/>
    <col min="3" max="3" width="25.8515625" style="12" customWidth="1"/>
    <col min="4" max="4" width="13.7109375" style="12" customWidth="1"/>
    <col min="5" max="5" width="23.28125" style="12" customWidth="1"/>
    <col min="6" max="6" width="11.140625" style="12" customWidth="1"/>
    <col min="7" max="7" width="14.421875" style="12" customWidth="1"/>
    <col min="8" max="8" width="33.57421875" style="12" customWidth="1"/>
    <col min="9" max="9" width="12.140625" style="12" customWidth="1"/>
    <col min="10" max="10" width="33.7109375" style="12" customWidth="1"/>
    <col min="11" max="11" width="13.7109375" style="12" customWidth="1"/>
    <col min="12" max="12" width="31.28125" style="12" customWidth="1"/>
    <col min="13" max="13" width="11.00390625" style="12" customWidth="1"/>
    <col min="14" max="14" width="18.28125" style="13" customWidth="1"/>
    <col min="15" max="15" width="14.7109375" style="13" customWidth="1"/>
    <col min="16" max="17" width="18.28125" style="13" customWidth="1"/>
    <col min="18" max="16384" width="18.28125" style="14" customWidth="1"/>
  </cols>
  <sheetData>
    <row r="1" spans="1:17" s="1" customFormat="1" ht="2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9"/>
      <c r="O1" s="29"/>
      <c r="P1" s="29"/>
      <c r="Q1" s="29"/>
    </row>
    <row r="2" spans="1:17" ht="57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0"/>
      <c r="O2" s="30"/>
      <c r="P2" s="30"/>
      <c r="Q2" s="30"/>
    </row>
    <row r="3" spans="1:17" ht="48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31" t="s">
        <v>15</v>
      </c>
      <c r="O3" s="31" t="s">
        <v>16</v>
      </c>
      <c r="P3" s="31" t="s">
        <v>17</v>
      </c>
      <c r="Q3" s="31" t="s">
        <v>18</v>
      </c>
    </row>
    <row r="4" spans="1:17" s="2" customFormat="1" ht="72" customHeight="1">
      <c r="A4" s="18">
        <v>1</v>
      </c>
      <c r="B4" s="19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19" t="s">
        <v>29</v>
      </c>
      <c r="M4" s="19" t="s">
        <v>30</v>
      </c>
      <c r="N4" s="32">
        <f>38702+9814</f>
        <v>48516</v>
      </c>
      <c r="O4" s="33" t="s">
        <v>31</v>
      </c>
      <c r="P4" s="34" t="s">
        <v>32</v>
      </c>
      <c r="Q4" s="49" t="s">
        <v>33</v>
      </c>
    </row>
    <row r="5" spans="1:17" s="2" customFormat="1" ht="72" customHeight="1">
      <c r="A5" s="20">
        <v>2</v>
      </c>
      <c r="B5" s="19" t="s">
        <v>34</v>
      </c>
      <c r="C5" s="20" t="s">
        <v>20</v>
      </c>
      <c r="D5" s="19" t="s">
        <v>35</v>
      </c>
      <c r="E5" s="19" t="s">
        <v>36</v>
      </c>
      <c r="F5" s="19" t="s">
        <v>23</v>
      </c>
      <c r="G5" s="19" t="s">
        <v>37</v>
      </c>
      <c r="H5" s="19" t="s">
        <v>25</v>
      </c>
      <c r="I5" s="19" t="s">
        <v>38</v>
      </c>
      <c r="J5" s="19" t="s">
        <v>39</v>
      </c>
      <c r="K5" s="19" t="s">
        <v>40</v>
      </c>
      <c r="L5" s="19" t="s">
        <v>41</v>
      </c>
      <c r="M5" s="19" t="s">
        <v>42</v>
      </c>
      <c r="N5" s="32">
        <f>27478+2186</f>
        <v>29664</v>
      </c>
      <c r="O5" s="33" t="s">
        <v>31</v>
      </c>
      <c r="P5" s="34" t="s">
        <v>32</v>
      </c>
      <c r="Q5" s="49" t="s">
        <v>33</v>
      </c>
    </row>
    <row r="6" spans="1:17" s="2" customFormat="1" ht="72" customHeight="1">
      <c r="A6" s="18">
        <v>3</v>
      </c>
      <c r="B6" s="19" t="s">
        <v>43</v>
      </c>
      <c r="C6" s="19" t="s">
        <v>20</v>
      </c>
      <c r="D6" s="19" t="s">
        <v>44</v>
      </c>
      <c r="E6" s="19" t="s">
        <v>45</v>
      </c>
      <c r="F6" s="19" t="s">
        <v>46</v>
      </c>
      <c r="G6" s="25" t="s">
        <v>47</v>
      </c>
      <c r="H6" s="19" t="s">
        <v>48</v>
      </c>
      <c r="I6" s="19" t="s">
        <v>49</v>
      </c>
      <c r="J6" s="19" t="s">
        <v>50</v>
      </c>
      <c r="K6" s="19" t="s">
        <v>51</v>
      </c>
      <c r="L6" s="19" t="s">
        <v>52</v>
      </c>
      <c r="M6" s="19" t="s">
        <v>53</v>
      </c>
      <c r="N6" s="32">
        <v>61788</v>
      </c>
      <c r="O6" s="33" t="s">
        <v>31</v>
      </c>
      <c r="P6" s="34" t="s">
        <v>54</v>
      </c>
      <c r="Q6" s="49" t="s">
        <v>33</v>
      </c>
    </row>
    <row r="7" spans="1:17" s="2" customFormat="1" ht="72" customHeight="1">
      <c r="A7" s="18">
        <v>4</v>
      </c>
      <c r="B7" s="19" t="s">
        <v>55</v>
      </c>
      <c r="C7" s="19" t="s">
        <v>56</v>
      </c>
      <c r="D7" s="19" t="s">
        <v>57</v>
      </c>
      <c r="E7" s="19" t="s">
        <v>58</v>
      </c>
      <c r="F7" s="19" t="s">
        <v>46</v>
      </c>
      <c r="G7" s="25" t="s">
        <v>59</v>
      </c>
      <c r="H7" s="19" t="s">
        <v>60</v>
      </c>
      <c r="I7" s="19" t="s">
        <v>61</v>
      </c>
      <c r="J7" s="19" t="s">
        <v>62</v>
      </c>
      <c r="K7" s="19" t="s">
        <v>63</v>
      </c>
      <c r="L7" s="19" t="s">
        <v>64</v>
      </c>
      <c r="M7" s="19" t="s">
        <v>65</v>
      </c>
      <c r="N7" s="32">
        <f>4945+1574</f>
        <v>6519</v>
      </c>
      <c r="O7" s="33" t="s">
        <v>66</v>
      </c>
      <c r="P7" s="34" t="s">
        <v>20</v>
      </c>
      <c r="Q7" s="49" t="s">
        <v>67</v>
      </c>
    </row>
    <row r="8" spans="1:17" s="2" customFormat="1" ht="72" customHeight="1">
      <c r="A8" s="18">
        <v>5</v>
      </c>
      <c r="B8" s="19" t="s">
        <v>68</v>
      </c>
      <c r="C8" s="19" t="s">
        <v>20</v>
      </c>
      <c r="D8" s="19" t="s">
        <v>69</v>
      </c>
      <c r="E8" s="19" t="s">
        <v>70</v>
      </c>
      <c r="F8" s="19" t="s">
        <v>23</v>
      </c>
      <c r="G8" s="19" t="s">
        <v>71</v>
      </c>
      <c r="H8" s="19" t="s">
        <v>72</v>
      </c>
      <c r="I8" s="19" t="s">
        <v>73</v>
      </c>
      <c r="J8" s="19" t="s">
        <v>74</v>
      </c>
      <c r="K8" s="19" t="s">
        <v>75</v>
      </c>
      <c r="L8" s="19" t="s">
        <v>76</v>
      </c>
      <c r="M8" s="19" t="s">
        <v>77</v>
      </c>
      <c r="N8" s="32">
        <f>17967+7723</f>
        <v>25690</v>
      </c>
      <c r="O8" s="33" t="s">
        <v>31</v>
      </c>
      <c r="P8" s="34" t="s">
        <v>32</v>
      </c>
      <c r="Q8" s="49" t="s">
        <v>33</v>
      </c>
    </row>
    <row r="9" spans="1:17" s="2" customFormat="1" ht="72" customHeight="1">
      <c r="A9" s="18">
        <v>6</v>
      </c>
      <c r="B9" s="19" t="s">
        <v>78</v>
      </c>
      <c r="C9" s="19" t="s">
        <v>79</v>
      </c>
      <c r="D9" s="19" t="s">
        <v>80</v>
      </c>
      <c r="E9" s="19" t="s">
        <v>81</v>
      </c>
      <c r="F9" s="19" t="s">
        <v>23</v>
      </c>
      <c r="G9" s="25" t="s">
        <v>82</v>
      </c>
      <c r="H9" s="19" t="s">
        <v>83</v>
      </c>
      <c r="I9" s="19" t="s">
        <v>84</v>
      </c>
      <c r="J9" s="19" t="s">
        <v>85</v>
      </c>
      <c r="K9" s="19" t="s">
        <v>86</v>
      </c>
      <c r="L9" s="19" t="s">
        <v>87</v>
      </c>
      <c r="M9" s="19" t="s">
        <v>88</v>
      </c>
      <c r="N9" s="32">
        <f>69703+20058</f>
        <v>89761</v>
      </c>
      <c r="O9" s="33" t="s">
        <v>31</v>
      </c>
      <c r="P9" s="34" t="s">
        <v>89</v>
      </c>
      <c r="Q9" s="49" t="s">
        <v>33</v>
      </c>
    </row>
    <row r="10" spans="1:17" s="2" customFormat="1" ht="72" customHeight="1">
      <c r="A10" s="18">
        <v>7</v>
      </c>
      <c r="B10" s="19" t="s">
        <v>90</v>
      </c>
      <c r="C10" s="19" t="s">
        <v>20</v>
      </c>
      <c r="D10" s="19" t="s">
        <v>35</v>
      </c>
      <c r="E10" s="19" t="s">
        <v>91</v>
      </c>
      <c r="F10" s="19" t="s">
        <v>23</v>
      </c>
      <c r="G10" s="25" t="s">
        <v>92</v>
      </c>
      <c r="H10" s="19" t="s">
        <v>83</v>
      </c>
      <c r="I10" s="19" t="s">
        <v>93</v>
      </c>
      <c r="J10" s="19" t="s">
        <v>94</v>
      </c>
      <c r="K10" s="19" t="s">
        <v>95</v>
      </c>
      <c r="L10" s="19" t="s">
        <v>96</v>
      </c>
      <c r="M10" s="19" t="s">
        <v>97</v>
      </c>
      <c r="N10" s="32">
        <f>11815+23230</f>
        <v>35045</v>
      </c>
      <c r="O10" s="33" t="s">
        <v>66</v>
      </c>
      <c r="P10" s="34" t="s">
        <v>20</v>
      </c>
      <c r="Q10" s="49" t="s">
        <v>98</v>
      </c>
    </row>
    <row r="11" spans="1:17" s="2" customFormat="1" ht="72" customHeight="1">
      <c r="A11" s="18">
        <v>8</v>
      </c>
      <c r="B11" s="19" t="s">
        <v>99</v>
      </c>
      <c r="C11" s="20" t="s">
        <v>100</v>
      </c>
      <c r="D11" s="20" t="s">
        <v>101</v>
      </c>
      <c r="E11" s="20" t="s">
        <v>102</v>
      </c>
      <c r="F11" s="19" t="s">
        <v>103</v>
      </c>
      <c r="G11" s="25" t="s">
        <v>104</v>
      </c>
      <c r="H11" s="19" t="s">
        <v>83</v>
      </c>
      <c r="I11" s="19" t="s">
        <v>105</v>
      </c>
      <c r="J11" s="19" t="s">
        <v>94</v>
      </c>
      <c r="K11" s="19" t="s">
        <v>106</v>
      </c>
      <c r="L11" s="19" t="s">
        <v>107</v>
      </c>
      <c r="M11" s="19" t="s">
        <v>108</v>
      </c>
      <c r="N11" s="35">
        <f>20272+14629+28801+10198+14674</f>
        <v>88574</v>
      </c>
      <c r="O11" s="36" t="s">
        <v>31</v>
      </c>
      <c r="P11" s="37" t="s">
        <v>89</v>
      </c>
      <c r="Q11" s="50" t="s">
        <v>33</v>
      </c>
    </row>
    <row r="12" spans="1:17" s="2" customFormat="1" ht="72" customHeight="1">
      <c r="A12" s="18"/>
      <c r="B12" s="19"/>
      <c r="C12" s="20" t="s">
        <v>109</v>
      </c>
      <c r="D12" s="20" t="s">
        <v>110</v>
      </c>
      <c r="E12" s="20" t="s">
        <v>111</v>
      </c>
      <c r="F12" s="19" t="s">
        <v>23</v>
      </c>
      <c r="G12" s="26"/>
      <c r="H12" s="19"/>
      <c r="I12" s="19"/>
      <c r="J12" s="19"/>
      <c r="K12" s="19"/>
      <c r="L12" s="19"/>
      <c r="M12" s="19"/>
      <c r="N12" s="38"/>
      <c r="O12" s="38"/>
      <c r="P12" s="39"/>
      <c r="Q12" s="51"/>
    </row>
    <row r="13" spans="1:17" s="2" customFormat="1" ht="72" customHeight="1">
      <c r="A13" s="18"/>
      <c r="B13" s="19"/>
      <c r="C13" s="20" t="s">
        <v>112</v>
      </c>
      <c r="D13" s="21" t="s">
        <v>101</v>
      </c>
      <c r="E13" s="20" t="s">
        <v>113</v>
      </c>
      <c r="F13" s="19" t="s">
        <v>103</v>
      </c>
      <c r="G13" s="26"/>
      <c r="H13" s="19"/>
      <c r="I13" s="19"/>
      <c r="J13" s="19"/>
      <c r="K13" s="19"/>
      <c r="L13" s="19"/>
      <c r="M13" s="19"/>
      <c r="N13" s="38"/>
      <c r="O13" s="38"/>
      <c r="P13" s="39"/>
      <c r="Q13" s="51"/>
    </row>
    <row r="14" spans="1:17" s="2" customFormat="1" ht="72" customHeight="1">
      <c r="A14" s="18"/>
      <c r="B14" s="19"/>
      <c r="C14" s="20" t="s">
        <v>114</v>
      </c>
      <c r="D14" s="20" t="s">
        <v>115</v>
      </c>
      <c r="E14" s="20" t="s">
        <v>116</v>
      </c>
      <c r="F14" s="19" t="s">
        <v>103</v>
      </c>
      <c r="G14" s="26"/>
      <c r="H14" s="19"/>
      <c r="I14" s="19"/>
      <c r="J14" s="19"/>
      <c r="K14" s="19"/>
      <c r="L14" s="19"/>
      <c r="M14" s="19"/>
      <c r="N14" s="40"/>
      <c r="O14" s="40"/>
      <c r="P14" s="41"/>
      <c r="Q14" s="52"/>
    </row>
    <row r="15" spans="1:17" s="2" customFormat="1" ht="72" customHeight="1">
      <c r="A15" s="22">
        <v>9</v>
      </c>
      <c r="B15" s="19" t="s">
        <v>117</v>
      </c>
      <c r="C15" s="20" t="s">
        <v>118</v>
      </c>
      <c r="D15" s="20" t="s">
        <v>119</v>
      </c>
      <c r="E15" s="20" t="s">
        <v>120</v>
      </c>
      <c r="F15" s="19" t="s">
        <v>23</v>
      </c>
      <c r="G15" s="25" t="s">
        <v>121</v>
      </c>
      <c r="H15" s="19" t="s">
        <v>122</v>
      </c>
      <c r="I15" s="19" t="s">
        <v>123</v>
      </c>
      <c r="J15" s="19" t="s">
        <v>124</v>
      </c>
      <c r="K15" s="19" t="s">
        <v>125</v>
      </c>
      <c r="L15" s="19" t="s">
        <v>107</v>
      </c>
      <c r="M15" s="19" t="s">
        <v>126</v>
      </c>
      <c r="N15" s="35">
        <f>10338+14960+11760</f>
        <v>37058</v>
      </c>
      <c r="O15" s="36" t="s">
        <v>31</v>
      </c>
      <c r="P15" s="37" t="s">
        <v>32</v>
      </c>
      <c r="Q15" s="50" t="s">
        <v>33</v>
      </c>
    </row>
    <row r="16" spans="1:17" s="2" customFormat="1" ht="72" customHeight="1">
      <c r="A16" s="22"/>
      <c r="B16" s="19"/>
      <c r="C16" s="20" t="s">
        <v>127</v>
      </c>
      <c r="D16" s="20" t="s">
        <v>44</v>
      </c>
      <c r="E16" s="20" t="s">
        <v>128</v>
      </c>
      <c r="F16" s="19" t="s">
        <v>23</v>
      </c>
      <c r="G16" s="27"/>
      <c r="H16" s="19"/>
      <c r="I16" s="19"/>
      <c r="J16" s="19"/>
      <c r="K16" s="19"/>
      <c r="L16" s="19"/>
      <c r="M16" s="19"/>
      <c r="N16" s="40"/>
      <c r="O16" s="40"/>
      <c r="P16" s="42"/>
      <c r="Q16" s="53"/>
    </row>
    <row r="17" spans="1:17" s="2" customFormat="1" ht="58.5" customHeight="1">
      <c r="A17" s="18">
        <v>10</v>
      </c>
      <c r="B17" s="19" t="s">
        <v>129</v>
      </c>
      <c r="C17" s="19" t="s">
        <v>130</v>
      </c>
      <c r="D17" s="19" t="s">
        <v>131</v>
      </c>
      <c r="E17" s="20" t="s">
        <v>132</v>
      </c>
      <c r="F17" s="19" t="s">
        <v>103</v>
      </c>
      <c r="G17" s="25" t="s">
        <v>133</v>
      </c>
      <c r="H17" s="19" t="s">
        <v>83</v>
      </c>
      <c r="I17" s="19" t="s">
        <v>134</v>
      </c>
      <c r="J17" s="19" t="s">
        <v>135</v>
      </c>
      <c r="K17" s="19" t="s">
        <v>136</v>
      </c>
      <c r="L17" s="19" t="s">
        <v>137</v>
      </c>
      <c r="M17" s="19" t="s">
        <v>138</v>
      </c>
      <c r="N17" s="35">
        <f>19203+47862+10728+6097+23029+10988+6107+12591</f>
        <v>136605</v>
      </c>
      <c r="O17" s="36" t="s">
        <v>31</v>
      </c>
      <c r="P17" s="37" t="s">
        <v>89</v>
      </c>
      <c r="Q17" s="50" t="s">
        <v>33</v>
      </c>
    </row>
    <row r="18" spans="1:17" s="2" customFormat="1" ht="58.5" customHeight="1">
      <c r="A18" s="18"/>
      <c r="B18" s="19"/>
      <c r="C18" s="19" t="s">
        <v>139</v>
      </c>
      <c r="D18" s="19" t="s">
        <v>140</v>
      </c>
      <c r="E18" s="20" t="s">
        <v>141</v>
      </c>
      <c r="F18" s="19" t="s">
        <v>103</v>
      </c>
      <c r="G18" s="26"/>
      <c r="H18" s="19"/>
      <c r="I18" s="19"/>
      <c r="J18" s="19"/>
      <c r="K18" s="19"/>
      <c r="L18" s="19"/>
      <c r="M18" s="19"/>
      <c r="N18" s="38"/>
      <c r="O18" s="38"/>
      <c r="P18" s="39"/>
      <c r="Q18" s="51"/>
    </row>
    <row r="19" spans="1:17" s="2" customFormat="1" ht="58.5" customHeight="1">
      <c r="A19" s="18"/>
      <c r="B19" s="19"/>
      <c r="C19" s="19" t="s">
        <v>142</v>
      </c>
      <c r="D19" s="19" t="s">
        <v>143</v>
      </c>
      <c r="E19" s="20" t="s">
        <v>144</v>
      </c>
      <c r="F19" s="19" t="s">
        <v>23</v>
      </c>
      <c r="G19" s="26"/>
      <c r="H19" s="19"/>
      <c r="I19" s="19"/>
      <c r="J19" s="19"/>
      <c r="K19" s="19"/>
      <c r="L19" s="19"/>
      <c r="M19" s="19"/>
      <c r="N19" s="38"/>
      <c r="O19" s="38"/>
      <c r="P19" s="39"/>
      <c r="Q19" s="51"/>
    </row>
    <row r="20" spans="1:17" s="2" customFormat="1" ht="58.5" customHeight="1">
      <c r="A20" s="18"/>
      <c r="B20" s="19"/>
      <c r="C20" s="19" t="s">
        <v>145</v>
      </c>
      <c r="D20" s="19" t="s">
        <v>140</v>
      </c>
      <c r="E20" s="20" t="s">
        <v>146</v>
      </c>
      <c r="F20" s="19" t="s">
        <v>103</v>
      </c>
      <c r="G20" s="26"/>
      <c r="H20" s="19"/>
      <c r="I20" s="19"/>
      <c r="J20" s="19"/>
      <c r="K20" s="19"/>
      <c r="L20" s="19"/>
      <c r="M20" s="19"/>
      <c r="N20" s="38"/>
      <c r="O20" s="38"/>
      <c r="P20" s="39"/>
      <c r="Q20" s="51"/>
    </row>
    <row r="21" spans="1:17" s="2" customFormat="1" ht="58.5" customHeight="1">
      <c r="A21" s="18"/>
      <c r="B21" s="19"/>
      <c r="C21" s="19" t="s">
        <v>147</v>
      </c>
      <c r="D21" s="19" t="s">
        <v>140</v>
      </c>
      <c r="E21" s="20" t="s">
        <v>148</v>
      </c>
      <c r="F21" s="19" t="s">
        <v>103</v>
      </c>
      <c r="G21" s="26"/>
      <c r="H21" s="19"/>
      <c r="I21" s="19"/>
      <c r="J21" s="19"/>
      <c r="K21" s="19"/>
      <c r="L21" s="19"/>
      <c r="M21" s="19"/>
      <c r="N21" s="38"/>
      <c r="O21" s="38"/>
      <c r="P21" s="39"/>
      <c r="Q21" s="51"/>
    </row>
    <row r="22" spans="1:17" s="2" customFormat="1" ht="58.5" customHeight="1">
      <c r="A22" s="18"/>
      <c r="B22" s="19"/>
      <c r="C22" s="19" t="s">
        <v>149</v>
      </c>
      <c r="D22" s="19" t="s">
        <v>143</v>
      </c>
      <c r="E22" s="20" t="s">
        <v>150</v>
      </c>
      <c r="F22" s="19" t="s">
        <v>23</v>
      </c>
      <c r="G22" s="26"/>
      <c r="H22" s="19"/>
      <c r="I22" s="19"/>
      <c r="J22" s="19"/>
      <c r="K22" s="19"/>
      <c r="L22" s="19"/>
      <c r="M22" s="19"/>
      <c r="N22" s="38"/>
      <c r="O22" s="38"/>
      <c r="P22" s="39"/>
      <c r="Q22" s="51"/>
    </row>
    <row r="23" spans="1:17" s="2" customFormat="1" ht="58.5" customHeight="1">
      <c r="A23" s="18"/>
      <c r="B23" s="19"/>
      <c r="C23" s="19" t="s">
        <v>151</v>
      </c>
      <c r="D23" s="19" t="s">
        <v>143</v>
      </c>
      <c r="E23" s="20" t="s">
        <v>152</v>
      </c>
      <c r="F23" s="19" t="s">
        <v>23</v>
      </c>
      <c r="G23" s="26"/>
      <c r="H23" s="19"/>
      <c r="I23" s="19"/>
      <c r="J23" s="19"/>
      <c r="K23" s="19"/>
      <c r="L23" s="19"/>
      <c r="M23" s="19"/>
      <c r="N23" s="40"/>
      <c r="O23" s="40"/>
      <c r="P23" s="41"/>
      <c r="Q23" s="52"/>
    </row>
    <row r="24" spans="1:17" s="2" customFormat="1" ht="58.5" customHeight="1">
      <c r="A24" s="22">
        <v>11</v>
      </c>
      <c r="B24" s="19" t="s">
        <v>153</v>
      </c>
      <c r="C24" s="19" t="s">
        <v>153</v>
      </c>
      <c r="D24" s="19" t="s">
        <v>154</v>
      </c>
      <c r="E24" s="19" t="s">
        <v>155</v>
      </c>
      <c r="F24" s="19" t="s">
        <v>23</v>
      </c>
      <c r="G24" s="25" t="s">
        <v>156</v>
      </c>
      <c r="H24" s="19" t="s">
        <v>83</v>
      </c>
      <c r="I24" s="19" t="s">
        <v>157</v>
      </c>
      <c r="J24" s="19" t="s">
        <v>158</v>
      </c>
      <c r="K24" s="19" t="s">
        <v>159</v>
      </c>
      <c r="L24" s="19" t="s">
        <v>160</v>
      </c>
      <c r="M24" s="19" t="s">
        <v>161</v>
      </c>
      <c r="N24" s="32">
        <f>162000+145960</f>
        <v>307960</v>
      </c>
      <c r="O24" s="33" t="s">
        <v>31</v>
      </c>
      <c r="P24" s="34" t="s">
        <v>32</v>
      </c>
      <c r="Q24" s="49" t="s">
        <v>33</v>
      </c>
    </row>
    <row r="25" spans="1:17" s="2" customFormat="1" ht="58.5" customHeight="1">
      <c r="A25" s="18">
        <v>12</v>
      </c>
      <c r="B25" s="19" t="s">
        <v>162</v>
      </c>
      <c r="C25" s="19" t="s">
        <v>163</v>
      </c>
      <c r="D25" s="19" t="s">
        <v>164</v>
      </c>
      <c r="E25" s="19" t="s">
        <v>165</v>
      </c>
      <c r="F25" s="19" t="s">
        <v>103</v>
      </c>
      <c r="G25" s="25" t="s">
        <v>166</v>
      </c>
      <c r="H25" s="19" t="s">
        <v>167</v>
      </c>
      <c r="I25" s="19" t="s">
        <v>168</v>
      </c>
      <c r="J25" s="19" t="s">
        <v>169</v>
      </c>
      <c r="K25" s="19" t="s">
        <v>170</v>
      </c>
      <c r="L25" s="19" t="s">
        <v>171</v>
      </c>
      <c r="M25" s="19" t="s">
        <v>172</v>
      </c>
      <c r="N25" s="35">
        <f>13949+21970+10603+10212+10605</f>
        <v>67339</v>
      </c>
      <c r="O25" s="36" t="s">
        <v>31</v>
      </c>
      <c r="P25" s="37" t="s">
        <v>89</v>
      </c>
      <c r="Q25" s="50" t="s">
        <v>33</v>
      </c>
    </row>
    <row r="26" spans="1:17" s="2" customFormat="1" ht="58.5" customHeight="1">
      <c r="A26" s="18"/>
      <c r="B26" s="19"/>
      <c r="C26" s="19" t="s">
        <v>173</v>
      </c>
      <c r="D26" s="19" t="s">
        <v>174</v>
      </c>
      <c r="E26" s="19" t="s">
        <v>175</v>
      </c>
      <c r="F26" s="19" t="s">
        <v>103</v>
      </c>
      <c r="G26" s="26"/>
      <c r="H26" s="19"/>
      <c r="I26" s="19"/>
      <c r="J26" s="19"/>
      <c r="K26" s="19"/>
      <c r="L26" s="19"/>
      <c r="M26" s="19"/>
      <c r="N26" s="38"/>
      <c r="O26" s="38"/>
      <c r="P26" s="39"/>
      <c r="Q26" s="51"/>
    </row>
    <row r="27" spans="1:17" s="2" customFormat="1" ht="58.5" customHeight="1">
      <c r="A27" s="18"/>
      <c r="B27" s="19"/>
      <c r="C27" s="19" t="s">
        <v>176</v>
      </c>
      <c r="D27" s="19" t="s">
        <v>174</v>
      </c>
      <c r="E27" s="19" t="s">
        <v>177</v>
      </c>
      <c r="F27" s="19" t="s">
        <v>103</v>
      </c>
      <c r="G27" s="26"/>
      <c r="H27" s="19"/>
      <c r="I27" s="19"/>
      <c r="J27" s="19"/>
      <c r="K27" s="19"/>
      <c r="L27" s="19"/>
      <c r="M27" s="19"/>
      <c r="N27" s="38"/>
      <c r="O27" s="38"/>
      <c r="P27" s="39"/>
      <c r="Q27" s="51"/>
    </row>
    <row r="28" spans="1:17" s="3" customFormat="1" ht="58.5" customHeight="1">
      <c r="A28" s="18"/>
      <c r="B28" s="19"/>
      <c r="C28" s="19" t="s">
        <v>178</v>
      </c>
      <c r="D28" s="19" t="s">
        <v>174</v>
      </c>
      <c r="E28" s="19" t="s">
        <v>179</v>
      </c>
      <c r="F28" s="19" t="s">
        <v>103</v>
      </c>
      <c r="G28" s="26"/>
      <c r="H28" s="19"/>
      <c r="I28" s="19"/>
      <c r="J28" s="19"/>
      <c r="K28" s="19"/>
      <c r="L28" s="19"/>
      <c r="M28" s="19"/>
      <c r="N28" s="40"/>
      <c r="O28" s="40"/>
      <c r="P28" s="41"/>
      <c r="Q28" s="52"/>
    </row>
    <row r="29" spans="1:17" s="2" customFormat="1" ht="58.5" customHeight="1">
      <c r="A29" s="18">
        <v>13</v>
      </c>
      <c r="B29" s="19" t="s">
        <v>180</v>
      </c>
      <c r="C29" s="19" t="s">
        <v>20</v>
      </c>
      <c r="D29" s="19" t="s">
        <v>181</v>
      </c>
      <c r="E29" s="19" t="s">
        <v>182</v>
      </c>
      <c r="F29" s="19" t="s">
        <v>23</v>
      </c>
      <c r="G29" s="25" t="s">
        <v>183</v>
      </c>
      <c r="H29" s="19" t="s">
        <v>184</v>
      </c>
      <c r="I29" s="19" t="s">
        <v>185</v>
      </c>
      <c r="J29" s="19" t="s">
        <v>186</v>
      </c>
      <c r="K29" s="19" t="s">
        <v>187</v>
      </c>
      <c r="L29" s="19" t="s">
        <v>188</v>
      </c>
      <c r="M29" s="19" t="s">
        <v>189</v>
      </c>
      <c r="N29" s="32">
        <f>48117+25080</f>
        <v>73197</v>
      </c>
      <c r="O29" s="33" t="s">
        <v>31</v>
      </c>
      <c r="P29" s="34" t="s">
        <v>32</v>
      </c>
      <c r="Q29" s="49" t="s">
        <v>33</v>
      </c>
    </row>
    <row r="30" spans="1:17" s="2" customFormat="1" ht="58.5" customHeight="1">
      <c r="A30" s="23">
        <v>14</v>
      </c>
      <c r="B30" s="19" t="s">
        <v>190</v>
      </c>
      <c r="C30" s="19" t="s">
        <v>163</v>
      </c>
      <c r="D30" s="19" t="s">
        <v>191</v>
      </c>
      <c r="E30" s="19" t="s">
        <v>192</v>
      </c>
      <c r="F30" s="19" t="s">
        <v>23</v>
      </c>
      <c r="G30" s="19" t="s">
        <v>193</v>
      </c>
      <c r="H30" s="19" t="s">
        <v>184</v>
      </c>
      <c r="I30" s="19" t="s">
        <v>194</v>
      </c>
      <c r="J30" s="19" t="s">
        <v>195</v>
      </c>
      <c r="K30" s="19" t="s">
        <v>196</v>
      </c>
      <c r="L30" s="19" t="s">
        <v>197</v>
      </c>
      <c r="M30" s="19" t="s">
        <v>198</v>
      </c>
      <c r="N30" s="32">
        <f>22350+21260</f>
        <v>43610</v>
      </c>
      <c r="O30" s="33" t="s">
        <v>31</v>
      </c>
      <c r="P30" s="34" t="s">
        <v>199</v>
      </c>
      <c r="Q30" s="49" t="s">
        <v>33</v>
      </c>
    </row>
    <row r="31" spans="1:17" s="2" customFormat="1" ht="58.5" customHeight="1">
      <c r="A31" s="23">
        <v>15</v>
      </c>
      <c r="B31" s="19" t="s">
        <v>200</v>
      </c>
      <c r="C31" s="19" t="s">
        <v>163</v>
      </c>
      <c r="D31" s="19" t="s">
        <v>201</v>
      </c>
      <c r="E31" s="19" t="s">
        <v>202</v>
      </c>
      <c r="F31" s="19" t="s">
        <v>23</v>
      </c>
      <c r="G31" s="19" t="s">
        <v>203</v>
      </c>
      <c r="H31" s="19" t="s">
        <v>184</v>
      </c>
      <c r="I31" s="19" t="s">
        <v>204</v>
      </c>
      <c r="J31" s="19" t="s">
        <v>195</v>
      </c>
      <c r="K31" s="19" t="s">
        <v>205</v>
      </c>
      <c r="L31" s="19" t="s">
        <v>206</v>
      </c>
      <c r="M31" s="19" t="s">
        <v>207</v>
      </c>
      <c r="N31" s="35">
        <f>17747+20240+17407+8520</f>
        <v>63914</v>
      </c>
      <c r="O31" s="36" t="s">
        <v>31</v>
      </c>
      <c r="P31" s="37" t="s">
        <v>199</v>
      </c>
      <c r="Q31" s="50" t="s">
        <v>33</v>
      </c>
    </row>
    <row r="32" spans="1:17" s="2" customFormat="1" ht="58.5" customHeight="1">
      <c r="A32" s="23"/>
      <c r="B32" s="23"/>
      <c r="C32" s="19" t="s">
        <v>173</v>
      </c>
      <c r="D32" s="19" t="s">
        <v>208</v>
      </c>
      <c r="E32" s="19" t="s">
        <v>209</v>
      </c>
      <c r="F32" s="19" t="s">
        <v>23</v>
      </c>
      <c r="G32" s="23"/>
      <c r="H32" s="23"/>
      <c r="I32" s="23"/>
      <c r="J32" s="23"/>
      <c r="K32" s="23"/>
      <c r="L32" s="23"/>
      <c r="M32" s="23"/>
      <c r="N32" s="38"/>
      <c r="O32" s="38"/>
      <c r="P32" s="39"/>
      <c r="Q32" s="51"/>
    </row>
    <row r="33" spans="1:17" s="2" customFormat="1" ht="58.5" customHeight="1">
      <c r="A33" s="23"/>
      <c r="B33" s="23"/>
      <c r="C33" s="19" t="s">
        <v>176</v>
      </c>
      <c r="D33" s="19" t="s">
        <v>210</v>
      </c>
      <c r="E33" s="19" t="s">
        <v>211</v>
      </c>
      <c r="F33" s="19" t="s">
        <v>23</v>
      </c>
      <c r="G33" s="23"/>
      <c r="H33" s="23"/>
      <c r="I33" s="23"/>
      <c r="J33" s="23"/>
      <c r="K33" s="23"/>
      <c r="L33" s="23"/>
      <c r="M33" s="23"/>
      <c r="N33" s="40"/>
      <c r="O33" s="40"/>
      <c r="P33" s="41"/>
      <c r="Q33" s="52"/>
    </row>
    <row r="34" spans="1:17" s="4" customFormat="1" ht="61.5" customHeight="1">
      <c r="A34" s="20">
        <v>16</v>
      </c>
      <c r="B34" s="19" t="s">
        <v>212</v>
      </c>
      <c r="C34" s="20" t="s">
        <v>20</v>
      </c>
      <c r="D34" s="19" t="s">
        <v>213</v>
      </c>
      <c r="E34" s="19" t="s">
        <v>214</v>
      </c>
      <c r="F34" s="19" t="s">
        <v>23</v>
      </c>
      <c r="G34" s="25" t="s">
        <v>215</v>
      </c>
      <c r="H34" s="19" t="s">
        <v>216</v>
      </c>
      <c r="I34" s="19" t="s">
        <v>217</v>
      </c>
      <c r="J34" s="19" t="s">
        <v>218</v>
      </c>
      <c r="K34" s="19" t="s">
        <v>219</v>
      </c>
      <c r="L34" s="19" t="s">
        <v>220</v>
      </c>
      <c r="M34" s="19" t="s">
        <v>221</v>
      </c>
      <c r="N34" s="32">
        <f>56925+10845</f>
        <v>67770</v>
      </c>
      <c r="O34" s="33" t="s">
        <v>31</v>
      </c>
      <c r="P34" s="34" t="s">
        <v>32</v>
      </c>
      <c r="Q34" s="49" t="s">
        <v>33</v>
      </c>
    </row>
    <row r="35" spans="1:17" s="5" customFormat="1" ht="61.5" customHeight="1">
      <c r="A35" s="18">
        <v>17</v>
      </c>
      <c r="B35" s="19" t="s">
        <v>222</v>
      </c>
      <c r="C35" s="20" t="s">
        <v>20</v>
      </c>
      <c r="D35" s="24" t="s">
        <v>223</v>
      </c>
      <c r="E35" s="24" t="s">
        <v>224</v>
      </c>
      <c r="F35" s="24" t="s">
        <v>46</v>
      </c>
      <c r="G35" s="24" t="s">
        <v>225</v>
      </c>
      <c r="H35" s="24" t="s">
        <v>216</v>
      </c>
      <c r="I35" s="24" t="s">
        <v>226</v>
      </c>
      <c r="J35" s="24" t="s">
        <v>227</v>
      </c>
      <c r="K35" s="24" t="s">
        <v>228</v>
      </c>
      <c r="L35" s="19" t="s">
        <v>229</v>
      </c>
      <c r="M35" s="19" t="s">
        <v>230</v>
      </c>
      <c r="N35" s="43">
        <f>18451+5000</f>
        <v>23451</v>
      </c>
      <c r="O35" s="33" t="s">
        <v>31</v>
      </c>
      <c r="P35" s="34" t="s">
        <v>32</v>
      </c>
      <c r="Q35" s="49" t="s">
        <v>33</v>
      </c>
    </row>
    <row r="36" spans="1:17" s="2" customFormat="1" ht="61.5" customHeight="1">
      <c r="A36" s="20">
        <v>18</v>
      </c>
      <c r="B36" s="19" t="s">
        <v>231</v>
      </c>
      <c r="C36" s="19" t="s">
        <v>20</v>
      </c>
      <c r="D36" s="19" t="s">
        <v>232</v>
      </c>
      <c r="E36" s="19" t="s">
        <v>233</v>
      </c>
      <c r="F36" s="19" t="s">
        <v>46</v>
      </c>
      <c r="G36" s="25" t="s">
        <v>234</v>
      </c>
      <c r="H36" s="19" t="s">
        <v>235</v>
      </c>
      <c r="I36" s="19" t="s">
        <v>236</v>
      </c>
      <c r="J36" s="19" t="s">
        <v>237</v>
      </c>
      <c r="K36" s="19" t="s">
        <v>238</v>
      </c>
      <c r="L36" s="19" t="s">
        <v>239</v>
      </c>
      <c r="M36" s="19" t="s">
        <v>240</v>
      </c>
      <c r="N36" s="32">
        <f>12300+7300</f>
        <v>19600</v>
      </c>
      <c r="O36" s="33" t="s">
        <v>31</v>
      </c>
      <c r="P36" s="34" t="s">
        <v>32</v>
      </c>
      <c r="Q36" s="49" t="s">
        <v>33</v>
      </c>
    </row>
    <row r="37" spans="1:17" s="2" customFormat="1" ht="61.5" customHeight="1">
      <c r="A37" s="18">
        <v>19</v>
      </c>
      <c r="B37" s="19" t="s">
        <v>241</v>
      </c>
      <c r="C37" s="19" t="s">
        <v>242</v>
      </c>
      <c r="D37" s="19" t="s">
        <v>243</v>
      </c>
      <c r="E37" s="19" t="s">
        <v>244</v>
      </c>
      <c r="F37" s="19" t="s">
        <v>103</v>
      </c>
      <c r="G37" s="25" t="s">
        <v>245</v>
      </c>
      <c r="H37" s="19" t="s">
        <v>216</v>
      </c>
      <c r="I37" s="19" t="s">
        <v>246</v>
      </c>
      <c r="J37" s="19" t="s">
        <v>247</v>
      </c>
      <c r="K37" s="19" t="s">
        <v>248</v>
      </c>
      <c r="L37" s="19" t="s">
        <v>249</v>
      </c>
      <c r="M37" s="19" t="s">
        <v>250</v>
      </c>
      <c r="N37" s="32">
        <f>71084+28888</f>
        <v>99972</v>
      </c>
      <c r="O37" s="33" t="s">
        <v>31</v>
      </c>
      <c r="P37" s="34" t="s">
        <v>199</v>
      </c>
      <c r="Q37" s="49" t="s">
        <v>33</v>
      </c>
    </row>
    <row r="38" spans="1:17" s="2" customFormat="1" ht="61.5" customHeight="1">
      <c r="A38" s="20">
        <v>20</v>
      </c>
      <c r="B38" s="19" t="s">
        <v>251</v>
      </c>
      <c r="C38" s="19" t="s">
        <v>20</v>
      </c>
      <c r="D38" s="19" t="s">
        <v>252</v>
      </c>
      <c r="E38" s="19" t="s">
        <v>253</v>
      </c>
      <c r="F38" s="19" t="s">
        <v>254</v>
      </c>
      <c r="G38" s="25" t="s">
        <v>255</v>
      </c>
      <c r="H38" s="19" t="s">
        <v>256</v>
      </c>
      <c r="I38" s="19" t="s">
        <v>257</v>
      </c>
      <c r="J38" s="19" t="s">
        <v>247</v>
      </c>
      <c r="K38" s="19" t="s">
        <v>258</v>
      </c>
      <c r="L38" s="19" t="s">
        <v>107</v>
      </c>
      <c r="M38" s="19" t="s">
        <v>259</v>
      </c>
      <c r="N38" s="32">
        <f>100199+21765</f>
        <v>121964</v>
      </c>
      <c r="O38" s="33" t="s">
        <v>31</v>
      </c>
      <c r="P38" s="34" t="s">
        <v>199</v>
      </c>
      <c r="Q38" s="49" t="s">
        <v>33</v>
      </c>
    </row>
    <row r="39" spans="1:17" s="2" customFormat="1" ht="61.5" customHeight="1">
      <c r="A39" s="18">
        <v>21</v>
      </c>
      <c r="B39" s="19" t="s">
        <v>260</v>
      </c>
      <c r="C39" s="20" t="s">
        <v>20</v>
      </c>
      <c r="D39" s="19" t="s">
        <v>261</v>
      </c>
      <c r="E39" s="19" t="s">
        <v>262</v>
      </c>
      <c r="F39" s="19" t="s">
        <v>46</v>
      </c>
      <c r="G39" s="25" t="s">
        <v>263</v>
      </c>
      <c r="H39" s="19" t="s">
        <v>264</v>
      </c>
      <c r="I39" s="19" t="s">
        <v>265</v>
      </c>
      <c r="J39" s="19" t="s">
        <v>266</v>
      </c>
      <c r="K39" s="19" t="s">
        <v>267</v>
      </c>
      <c r="L39" s="19" t="s">
        <v>268</v>
      </c>
      <c r="M39" s="19" t="s">
        <v>269</v>
      </c>
      <c r="N39" s="32">
        <f>51750+355</f>
        <v>52105</v>
      </c>
      <c r="O39" s="33" t="s">
        <v>31</v>
      </c>
      <c r="P39" s="34" t="s">
        <v>54</v>
      </c>
      <c r="Q39" s="49" t="s">
        <v>33</v>
      </c>
    </row>
    <row r="40" spans="1:17" s="2" customFormat="1" ht="81" customHeight="1">
      <c r="A40" s="20">
        <v>22</v>
      </c>
      <c r="B40" s="19" t="s">
        <v>270</v>
      </c>
      <c r="C40" s="19" t="s">
        <v>271</v>
      </c>
      <c r="D40" s="19" t="s">
        <v>232</v>
      </c>
      <c r="E40" s="19" t="s">
        <v>272</v>
      </c>
      <c r="F40" s="19" t="s">
        <v>46</v>
      </c>
      <c r="G40" s="25" t="s">
        <v>273</v>
      </c>
      <c r="H40" s="19" t="s">
        <v>274</v>
      </c>
      <c r="I40" s="19" t="s">
        <v>275</v>
      </c>
      <c r="J40" s="19" t="s">
        <v>276</v>
      </c>
      <c r="K40" s="19" t="s">
        <v>277</v>
      </c>
      <c r="L40" s="19" t="s">
        <v>278</v>
      </c>
      <c r="M40" s="19" t="s">
        <v>279</v>
      </c>
      <c r="N40" s="32">
        <f>24605+4690</f>
        <v>29295</v>
      </c>
      <c r="O40" s="33" t="s">
        <v>31</v>
      </c>
      <c r="P40" s="34" t="s">
        <v>32</v>
      </c>
      <c r="Q40" s="49" t="s">
        <v>33</v>
      </c>
    </row>
    <row r="41" spans="1:17" s="2" customFormat="1" ht="66.75" customHeight="1">
      <c r="A41" s="18">
        <v>23</v>
      </c>
      <c r="B41" s="19" t="s">
        <v>280</v>
      </c>
      <c r="C41" s="19" t="s">
        <v>281</v>
      </c>
      <c r="D41" s="19" t="s">
        <v>282</v>
      </c>
      <c r="E41" s="19" t="s">
        <v>283</v>
      </c>
      <c r="F41" s="19" t="s">
        <v>23</v>
      </c>
      <c r="G41" s="25" t="s">
        <v>284</v>
      </c>
      <c r="H41" s="19" t="s">
        <v>285</v>
      </c>
      <c r="I41" s="19" t="s">
        <v>286</v>
      </c>
      <c r="J41" s="19" t="s">
        <v>287</v>
      </c>
      <c r="K41" s="19" t="s">
        <v>288</v>
      </c>
      <c r="L41" s="19" t="s">
        <v>188</v>
      </c>
      <c r="M41" s="19" t="s">
        <v>289</v>
      </c>
      <c r="N41" s="35">
        <f>19492+52650+19392+19043+9794+10292+10581+11080</f>
        <v>152324</v>
      </c>
      <c r="O41" s="36" t="s">
        <v>31</v>
      </c>
      <c r="P41" s="37" t="s">
        <v>89</v>
      </c>
      <c r="Q41" s="50" t="s">
        <v>33</v>
      </c>
    </row>
    <row r="42" spans="1:17" s="2" customFormat="1" ht="61.5" customHeight="1">
      <c r="A42" s="18"/>
      <c r="B42" s="19"/>
      <c r="C42" s="19" t="s">
        <v>290</v>
      </c>
      <c r="D42" s="19" t="s">
        <v>291</v>
      </c>
      <c r="E42" s="19" t="s">
        <v>292</v>
      </c>
      <c r="F42" s="19"/>
      <c r="G42" s="26"/>
      <c r="H42" s="19"/>
      <c r="I42" s="19"/>
      <c r="J42" s="19"/>
      <c r="K42" s="19"/>
      <c r="L42" s="19"/>
      <c r="M42" s="19"/>
      <c r="N42" s="38"/>
      <c r="O42" s="38"/>
      <c r="P42" s="39"/>
      <c r="Q42" s="51"/>
    </row>
    <row r="43" spans="1:17" s="2" customFormat="1" ht="61.5" customHeight="1">
      <c r="A43" s="18"/>
      <c r="B43" s="19"/>
      <c r="C43" s="19" t="s">
        <v>293</v>
      </c>
      <c r="D43" s="19" t="s">
        <v>294</v>
      </c>
      <c r="E43" s="19" t="s">
        <v>295</v>
      </c>
      <c r="F43" s="19"/>
      <c r="G43" s="26"/>
      <c r="H43" s="19"/>
      <c r="I43" s="19"/>
      <c r="J43" s="19"/>
      <c r="K43" s="19"/>
      <c r="L43" s="19"/>
      <c r="M43" s="19"/>
      <c r="N43" s="38"/>
      <c r="O43" s="38"/>
      <c r="P43" s="39"/>
      <c r="Q43" s="51"/>
    </row>
    <row r="44" spans="1:17" s="2" customFormat="1" ht="61.5" customHeight="1">
      <c r="A44" s="18"/>
      <c r="B44" s="19"/>
      <c r="C44" s="19" t="s">
        <v>296</v>
      </c>
      <c r="D44" s="19" t="s">
        <v>297</v>
      </c>
      <c r="E44" s="19" t="s">
        <v>298</v>
      </c>
      <c r="F44" s="19"/>
      <c r="G44" s="26"/>
      <c r="H44" s="19"/>
      <c r="I44" s="19"/>
      <c r="J44" s="19"/>
      <c r="K44" s="19"/>
      <c r="L44" s="19"/>
      <c r="M44" s="19"/>
      <c r="N44" s="38"/>
      <c r="O44" s="38"/>
      <c r="P44" s="39"/>
      <c r="Q44" s="51"/>
    </row>
    <row r="45" spans="1:17" s="2" customFormat="1" ht="61.5" customHeight="1">
      <c r="A45" s="18"/>
      <c r="B45" s="19"/>
      <c r="C45" s="19" t="s">
        <v>299</v>
      </c>
      <c r="D45" s="19" t="s">
        <v>300</v>
      </c>
      <c r="E45" s="19" t="s">
        <v>301</v>
      </c>
      <c r="F45" s="19"/>
      <c r="G45" s="26"/>
      <c r="H45" s="19"/>
      <c r="I45" s="19"/>
      <c r="J45" s="19"/>
      <c r="K45" s="19"/>
      <c r="L45" s="19"/>
      <c r="M45" s="19"/>
      <c r="N45" s="38"/>
      <c r="O45" s="38"/>
      <c r="P45" s="39"/>
      <c r="Q45" s="51"/>
    </row>
    <row r="46" spans="1:17" s="2" customFormat="1" ht="61.5" customHeight="1">
      <c r="A46" s="18"/>
      <c r="B46" s="19"/>
      <c r="C46" s="19" t="s">
        <v>302</v>
      </c>
      <c r="D46" s="19" t="s">
        <v>303</v>
      </c>
      <c r="E46" s="19" t="s">
        <v>304</v>
      </c>
      <c r="F46" s="19"/>
      <c r="G46" s="26"/>
      <c r="H46" s="19"/>
      <c r="I46" s="19"/>
      <c r="J46" s="19"/>
      <c r="K46" s="19"/>
      <c r="L46" s="19"/>
      <c r="M46" s="19"/>
      <c r="N46" s="38"/>
      <c r="O46" s="38"/>
      <c r="P46" s="39"/>
      <c r="Q46" s="51"/>
    </row>
    <row r="47" spans="1:17" s="2" customFormat="1" ht="61.5" customHeight="1">
      <c r="A47" s="18"/>
      <c r="B47" s="19"/>
      <c r="C47" s="19" t="s">
        <v>142</v>
      </c>
      <c r="D47" s="19" t="s">
        <v>305</v>
      </c>
      <c r="E47" s="19" t="s">
        <v>306</v>
      </c>
      <c r="F47" s="19"/>
      <c r="G47" s="26"/>
      <c r="H47" s="19"/>
      <c r="I47" s="19"/>
      <c r="J47" s="19"/>
      <c r="K47" s="19"/>
      <c r="L47" s="19"/>
      <c r="M47" s="19"/>
      <c r="N47" s="40"/>
      <c r="O47" s="40"/>
      <c r="P47" s="41"/>
      <c r="Q47" s="52"/>
    </row>
    <row r="48" spans="1:17" s="6" customFormat="1" ht="61.5" customHeight="1">
      <c r="A48" s="20">
        <v>24</v>
      </c>
      <c r="B48" s="20" t="s">
        <v>307</v>
      </c>
      <c r="C48" s="20" t="s">
        <v>20</v>
      </c>
      <c r="D48" s="20" t="s">
        <v>308</v>
      </c>
      <c r="E48" s="20" t="s">
        <v>309</v>
      </c>
      <c r="F48" s="20" t="s">
        <v>310</v>
      </c>
      <c r="G48" s="28" t="s">
        <v>311</v>
      </c>
      <c r="H48" s="20" t="s">
        <v>285</v>
      </c>
      <c r="I48" s="20" t="s">
        <v>312</v>
      </c>
      <c r="J48" s="20" t="s">
        <v>247</v>
      </c>
      <c r="K48" s="20" t="s">
        <v>313</v>
      </c>
      <c r="L48" s="20" t="s">
        <v>314</v>
      </c>
      <c r="M48" s="20" t="s">
        <v>315</v>
      </c>
      <c r="N48" s="33">
        <f>53900+29500</f>
        <v>83400</v>
      </c>
      <c r="O48" s="33" t="s">
        <v>31</v>
      </c>
      <c r="P48" s="34" t="s">
        <v>199</v>
      </c>
      <c r="Q48" s="49" t="s">
        <v>33</v>
      </c>
    </row>
    <row r="49" spans="1:17" s="6" customFormat="1" ht="61.5" customHeight="1">
      <c r="A49" s="20">
        <v>25</v>
      </c>
      <c r="B49" s="20" t="s">
        <v>316</v>
      </c>
      <c r="C49" s="20" t="s">
        <v>317</v>
      </c>
      <c r="D49" s="20" t="s">
        <v>318</v>
      </c>
      <c r="E49" s="20" t="s">
        <v>319</v>
      </c>
      <c r="F49" s="20" t="s">
        <v>23</v>
      </c>
      <c r="G49" s="28" t="s">
        <v>320</v>
      </c>
      <c r="H49" s="20" t="s">
        <v>285</v>
      </c>
      <c r="I49" s="20" t="s">
        <v>321</v>
      </c>
      <c r="J49" s="20" t="s">
        <v>322</v>
      </c>
      <c r="K49" s="20" t="s">
        <v>323</v>
      </c>
      <c r="L49" s="20" t="s">
        <v>249</v>
      </c>
      <c r="M49" s="20" t="s">
        <v>324</v>
      </c>
      <c r="N49" s="33">
        <f>25005+5353</f>
        <v>30358</v>
      </c>
      <c r="O49" s="33" t="s">
        <v>31</v>
      </c>
      <c r="P49" s="34" t="s">
        <v>32</v>
      </c>
      <c r="Q49" s="49" t="s">
        <v>33</v>
      </c>
    </row>
    <row r="50" spans="1:17" s="2" customFormat="1" ht="61.5" customHeight="1">
      <c r="A50" s="19">
        <v>26</v>
      </c>
      <c r="B50" s="19" t="s">
        <v>325</v>
      </c>
      <c r="C50" s="19" t="s">
        <v>163</v>
      </c>
      <c r="D50" s="19" t="s">
        <v>326</v>
      </c>
      <c r="E50" s="19" t="s">
        <v>327</v>
      </c>
      <c r="F50" s="19" t="s">
        <v>23</v>
      </c>
      <c r="G50" s="25" t="s">
        <v>328</v>
      </c>
      <c r="H50" s="19" t="s">
        <v>329</v>
      </c>
      <c r="I50" s="19" t="s">
        <v>330</v>
      </c>
      <c r="J50" s="19" t="s">
        <v>331</v>
      </c>
      <c r="K50" s="19" t="s">
        <v>332</v>
      </c>
      <c r="L50" s="19" t="s">
        <v>107</v>
      </c>
      <c r="M50" s="19" t="s">
        <v>333</v>
      </c>
      <c r="N50" s="35">
        <f>12180+20730+12254+8479+7936</f>
        <v>61579</v>
      </c>
      <c r="O50" s="36" t="s">
        <v>31</v>
      </c>
      <c r="P50" s="37" t="s">
        <v>89</v>
      </c>
      <c r="Q50" s="50" t="s">
        <v>33</v>
      </c>
    </row>
    <row r="51" spans="1:17" s="2" customFormat="1" ht="61.5" customHeight="1">
      <c r="A51" s="18"/>
      <c r="B51" s="19"/>
      <c r="C51" s="19" t="s">
        <v>173</v>
      </c>
      <c r="D51" s="19" t="s">
        <v>334</v>
      </c>
      <c r="E51" s="19" t="s">
        <v>335</v>
      </c>
      <c r="F51" s="19" t="s">
        <v>23</v>
      </c>
      <c r="G51" s="26"/>
      <c r="H51" s="19"/>
      <c r="I51" s="19"/>
      <c r="J51" s="19"/>
      <c r="K51" s="19"/>
      <c r="L51" s="19"/>
      <c r="M51" s="19"/>
      <c r="N51" s="38"/>
      <c r="O51" s="38"/>
      <c r="P51" s="39"/>
      <c r="Q51" s="51"/>
    </row>
    <row r="52" spans="1:17" s="2" customFormat="1" ht="61.5" customHeight="1">
      <c r="A52" s="18"/>
      <c r="B52" s="19"/>
      <c r="C52" s="19" t="s">
        <v>176</v>
      </c>
      <c r="D52" s="19" t="s">
        <v>140</v>
      </c>
      <c r="E52" s="19" t="s">
        <v>336</v>
      </c>
      <c r="F52" s="19" t="s">
        <v>23</v>
      </c>
      <c r="G52" s="26"/>
      <c r="H52" s="19"/>
      <c r="I52" s="19"/>
      <c r="J52" s="19"/>
      <c r="K52" s="19"/>
      <c r="L52" s="19"/>
      <c r="M52" s="19"/>
      <c r="N52" s="38"/>
      <c r="O52" s="38"/>
      <c r="P52" s="39"/>
      <c r="Q52" s="51"/>
    </row>
    <row r="53" spans="1:17" s="2" customFormat="1" ht="61.5" customHeight="1">
      <c r="A53" s="18"/>
      <c r="B53" s="19"/>
      <c r="C53" s="19" t="s">
        <v>337</v>
      </c>
      <c r="D53" s="19" t="s">
        <v>140</v>
      </c>
      <c r="E53" s="19" t="s">
        <v>338</v>
      </c>
      <c r="F53" s="19" t="s">
        <v>23</v>
      </c>
      <c r="G53" s="26"/>
      <c r="H53" s="19"/>
      <c r="I53" s="19"/>
      <c r="J53" s="19"/>
      <c r="K53" s="19"/>
      <c r="L53" s="19"/>
      <c r="M53" s="19"/>
      <c r="N53" s="40"/>
      <c r="O53" s="40"/>
      <c r="P53" s="41"/>
      <c r="Q53" s="52"/>
    </row>
    <row r="54" spans="1:17" s="6" customFormat="1" ht="61.5" customHeight="1">
      <c r="A54" s="20">
        <v>27</v>
      </c>
      <c r="B54" s="20" t="s">
        <v>339</v>
      </c>
      <c r="C54" s="20" t="s">
        <v>340</v>
      </c>
      <c r="D54" s="20" t="s">
        <v>341</v>
      </c>
      <c r="E54" s="20" t="s">
        <v>342</v>
      </c>
      <c r="F54" s="19" t="s">
        <v>23</v>
      </c>
      <c r="G54" s="20" t="s">
        <v>343</v>
      </c>
      <c r="H54" s="20" t="s">
        <v>344</v>
      </c>
      <c r="I54" s="20" t="s">
        <v>345</v>
      </c>
      <c r="J54" s="20" t="s">
        <v>346</v>
      </c>
      <c r="K54" s="20" t="s">
        <v>347</v>
      </c>
      <c r="L54" s="20" t="s">
        <v>348</v>
      </c>
      <c r="M54" s="20" t="s">
        <v>349</v>
      </c>
      <c r="N54" s="33">
        <f>25148+79142</f>
        <v>104290</v>
      </c>
      <c r="O54" s="33" t="s">
        <v>31</v>
      </c>
      <c r="P54" s="34" t="s">
        <v>89</v>
      </c>
      <c r="Q54" s="49" t="s">
        <v>33</v>
      </c>
    </row>
    <row r="55" spans="1:17" s="2" customFormat="1" ht="61.5" customHeight="1">
      <c r="A55" s="18">
        <v>28</v>
      </c>
      <c r="B55" s="19" t="s">
        <v>350</v>
      </c>
      <c r="C55" s="19" t="s">
        <v>20</v>
      </c>
      <c r="D55" s="19" t="s">
        <v>351</v>
      </c>
      <c r="E55" s="19" t="s">
        <v>352</v>
      </c>
      <c r="F55" s="19" t="s">
        <v>46</v>
      </c>
      <c r="G55" s="25" t="s">
        <v>353</v>
      </c>
      <c r="H55" s="19" t="s">
        <v>354</v>
      </c>
      <c r="I55" s="19" t="s">
        <v>355</v>
      </c>
      <c r="J55" s="19" t="s">
        <v>356</v>
      </c>
      <c r="K55" s="19" t="s">
        <v>357</v>
      </c>
      <c r="L55" s="19" t="s">
        <v>348</v>
      </c>
      <c r="M55" s="19" t="s">
        <v>358</v>
      </c>
      <c r="N55" s="32">
        <f>7600+1290</f>
        <v>8890</v>
      </c>
      <c r="O55" s="33" t="s">
        <v>66</v>
      </c>
      <c r="P55" s="34" t="s">
        <v>20</v>
      </c>
      <c r="Q55" s="49" t="s">
        <v>67</v>
      </c>
    </row>
    <row r="56" spans="1:17" s="6" customFormat="1" ht="61.5" customHeight="1">
      <c r="A56" s="20">
        <v>29</v>
      </c>
      <c r="B56" s="20" t="s">
        <v>359</v>
      </c>
      <c r="C56" s="20" t="s">
        <v>360</v>
      </c>
      <c r="D56" s="20" t="s">
        <v>174</v>
      </c>
      <c r="E56" s="20" t="s">
        <v>361</v>
      </c>
      <c r="F56" s="20" t="s">
        <v>23</v>
      </c>
      <c r="G56" s="28" t="s">
        <v>362</v>
      </c>
      <c r="H56" s="20" t="s">
        <v>363</v>
      </c>
      <c r="I56" s="20" t="s">
        <v>364</v>
      </c>
      <c r="J56" s="20" t="s">
        <v>287</v>
      </c>
      <c r="K56" s="20" t="s">
        <v>365</v>
      </c>
      <c r="L56" s="20" t="s">
        <v>366</v>
      </c>
      <c r="M56" s="20" t="s">
        <v>367</v>
      </c>
      <c r="N56" s="36">
        <f>16558+17633+29263+16547+16547</f>
        <v>96548</v>
      </c>
      <c r="O56" s="36" t="s">
        <v>31</v>
      </c>
      <c r="P56" s="37" t="s">
        <v>89</v>
      </c>
      <c r="Q56" s="50" t="s">
        <v>33</v>
      </c>
    </row>
    <row r="57" spans="1:17" s="6" customFormat="1" ht="61.5" customHeight="1">
      <c r="A57" s="20"/>
      <c r="B57" s="20"/>
      <c r="C57" s="20" t="s">
        <v>368</v>
      </c>
      <c r="D57" s="20" t="s">
        <v>369</v>
      </c>
      <c r="E57" s="20" t="s">
        <v>370</v>
      </c>
      <c r="F57" s="20" t="s">
        <v>23</v>
      </c>
      <c r="G57" s="28"/>
      <c r="H57" s="20"/>
      <c r="I57" s="20"/>
      <c r="J57" s="20"/>
      <c r="K57" s="20"/>
      <c r="L57" s="20"/>
      <c r="M57" s="20"/>
      <c r="N57" s="44"/>
      <c r="O57" s="44"/>
      <c r="P57" s="45"/>
      <c r="Q57" s="54"/>
    </row>
    <row r="58" spans="1:17" s="6" customFormat="1" ht="61.5" customHeight="1">
      <c r="A58" s="20"/>
      <c r="B58" s="20"/>
      <c r="C58" s="20" t="s">
        <v>371</v>
      </c>
      <c r="D58" s="20" t="s">
        <v>174</v>
      </c>
      <c r="E58" s="20" t="s">
        <v>372</v>
      </c>
      <c r="F58" s="20" t="s">
        <v>23</v>
      </c>
      <c r="G58" s="28"/>
      <c r="H58" s="20"/>
      <c r="I58" s="20"/>
      <c r="J58" s="20"/>
      <c r="K58" s="20"/>
      <c r="L58" s="20"/>
      <c r="M58" s="20"/>
      <c r="N58" s="44"/>
      <c r="O58" s="44"/>
      <c r="P58" s="45"/>
      <c r="Q58" s="54"/>
    </row>
    <row r="59" spans="1:17" s="6" customFormat="1" ht="61.5" customHeight="1">
      <c r="A59" s="20"/>
      <c r="B59" s="20"/>
      <c r="C59" s="20" t="s">
        <v>373</v>
      </c>
      <c r="D59" s="20" t="s">
        <v>174</v>
      </c>
      <c r="E59" s="20" t="s">
        <v>374</v>
      </c>
      <c r="F59" s="20" t="s">
        <v>23</v>
      </c>
      <c r="G59" s="28"/>
      <c r="H59" s="20"/>
      <c r="I59" s="20"/>
      <c r="J59" s="20"/>
      <c r="K59" s="20"/>
      <c r="L59" s="20"/>
      <c r="M59" s="20"/>
      <c r="N59" s="46"/>
      <c r="O59" s="46"/>
      <c r="P59" s="42"/>
      <c r="Q59" s="53"/>
    </row>
    <row r="60" spans="1:17" s="7" customFormat="1" ht="61.5" customHeight="1">
      <c r="A60" s="18">
        <v>30</v>
      </c>
      <c r="B60" s="20" t="s">
        <v>375</v>
      </c>
      <c r="C60" s="20" t="s">
        <v>376</v>
      </c>
      <c r="D60" s="20" t="s">
        <v>377</v>
      </c>
      <c r="E60" s="20" t="s">
        <v>378</v>
      </c>
      <c r="F60" s="20" t="s">
        <v>46</v>
      </c>
      <c r="G60" s="28" t="s">
        <v>379</v>
      </c>
      <c r="H60" s="20" t="s">
        <v>380</v>
      </c>
      <c r="I60" s="20" t="s">
        <v>381</v>
      </c>
      <c r="J60" s="20" t="s">
        <v>382</v>
      </c>
      <c r="K60" s="20" t="s">
        <v>383</v>
      </c>
      <c r="L60" s="20" t="s">
        <v>384</v>
      </c>
      <c r="M60" s="20" t="s">
        <v>385</v>
      </c>
      <c r="N60" s="47">
        <f>648970+2984</f>
        <v>651954</v>
      </c>
      <c r="O60" s="48" t="s">
        <v>31</v>
      </c>
      <c r="P60" s="34" t="s">
        <v>54</v>
      </c>
      <c r="Q60" s="49" t="s">
        <v>33</v>
      </c>
    </row>
    <row r="61" spans="1:17" s="6" customFormat="1" ht="61.5" customHeight="1">
      <c r="A61" s="19">
        <v>31</v>
      </c>
      <c r="B61" s="19" t="s">
        <v>386</v>
      </c>
      <c r="C61" s="20" t="s">
        <v>387</v>
      </c>
      <c r="D61" s="20" t="s">
        <v>388</v>
      </c>
      <c r="E61" s="20" t="s">
        <v>389</v>
      </c>
      <c r="F61" s="20" t="s">
        <v>390</v>
      </c>
      <c r="G61" s="25" t="s">
        <v>391</v>
      </c>
      <c r="H61" s="19" t="s">
        <v>380</v>
      </c>
      <c r="I61" s="19" t="s">
        <v>392</v>
      </c>
      <c r="J61" s="19" t="s">
        <v>393</v>
      </c>
      <c r="K61" s="19" t="s">
        <v>394</v>
      </c>
      <c r="L61" s="19" t="s">
        <v>395</v>
      </c>
      <c r="M61" s="19" t="s">
        <v>396</v>
      </c>
      <c r="N61" s="36">
        <f>12000+2787+80089+27656</f>
        <v>122532</v>
      </c>
      <c r="O61" s="36" t="s">
        <v>31</v>
      </c>
      <c r="P61" s="37" t="s">
        <v>199</v>
      </c>
      <c r="Q61" s="50" t="s">
        <v>33</v>
      </c>
    </row>
    <row r="62" spans="1:17" s="6" customFormat="1" ht="61.5" customHeight="1">
      <c r="A62" s="19"/>
      <c r="B62" s="19"/>
      <c r="C62" s="20" t="s">
        <v>397</v>
      </c>
      <c r="D62" s="20" t="s">
        <v>398</v>
      </c>
      <c r="E62" s="20" t="s">
        <v>399</v>
      </c>
      <c r="F62" s="20" t="s">
        <v>400</v>
      </c>
      <c r="G62" s="25"/>
      <c r="H62" s="19"/>
      <c r="I62" s="19"/>
      <c r="J62" s="19"/>
      <c r="K62" s="19"/>
      <c r="L62" s="19"/>
      <c r="M62" s="19"/>
      <c r="N62" s="46"/>
      <c r="O62" s="46"/>
      <c r="P62" s="42"/>
      <c r="Q62" s="53"/>
    </row>
    <row r="63" spans="1:17" s="2" customFormat="1" ht="61.5" customHeight="1">
      <c r="A63" s="18">
        <v>32</v>
      </c>
      <c r="B63" s="19" t="s">
        <v>401</v>
      </c>
      <c r="C63" s="19" t="s">
        <v>20</v>
      </c>
      <c r="D63" s="19" t="s">
        <v>402</v>
      </c>
      <c r="E63" s="19" t="s">
        <v>403</v>
      </c>
      <c r="F63" s="19" t="s">
        <v>404</v>
      </c>
      <c r="G63" s="25" t="s">
        <v>405</v>
      </c>
      <c r="H63" s="19" t="s">
        <v>406</v>
      </c>
      <c r="I63" s="19" t="s">
        <v>407</v>
      </c>
      <c r="J63" s="19" t="s">
        <v>408</v>
      </c>
      <c r="K63" s="19" t="s">
        <v>409</v>
      </c>
      <c r="L63" s="19" t="s">
        <v>107</v>
      </c>
      <c r="M63" s="19" t="s">
        <v>410</v>
      </c>
      <c r="N63" s="32">
        <f>204500+14127</f>
        <v>218627</v>
      </c>
      <c r="O63" s="33" t="s">
        <v>31</v>
      </c>
      <c r="P63" s="34" t="s">
        <v>54</v>
      </c>
      <c r="Q63" s="49" t="s">
        <v>33</v>
      </c>
    </row>
    <row r="64" spans="1:17" s="2" customFormat="1" ht="61.5" customHeight="1">
      <c r="A64" s="18">
        <v>33</v>
      </c>
      <c r="B64" s="19" t="s">
        <v>411</v>
      </c>
      <c r="C64" s="19" t="s">
        <v>20</v>
      </c>
      <c r="D64" s="19" t="s">
        <v>412</v>
      </c>
      <c r="E64" s="19" t="s">
        <v>413</v>
      </c>
      <c r="F64" s="19" t="s">
        <v>23</v>
      </c>
      <c r="G64" s="25" t="s">
        <v>414</v>
      </c>
      <c r="H64" s="19" t="s">
        <v>415</v>
      </c>
      <c r="I64" s="19" t="s">
        <v>416</v>
      </c>
      <c r="J64" s="19" t="s">
        <v>417</v>
      </c>
      <c r="K64" s="19" t="s">
        <v>418</v>
      </c>
      <c r="L64" s="19" t="s">
        <v>395</v>
      </c>
      <c r="M64" s="19" t="s">
        <v>419</v>
      </c>
      <c r="N64" s="32">
        <f>43773+4705</f>
        <v>48478</v>
      </c>
      <c r="O64" s="33" t="s">
        <v>31</v>
      </c>
      <c r="P64" s="34" t="s">
        <v>32</v>
      </c>
      <c r="Q64" s="49" t="s">
        <v>33</v>
      </c>
    </row>
    <row r="65" spans="1:17" s="2" customFormat="1" ht="61.5" customHeight="1">
      <c r="A65" s="18">
        <v>34</v>
      </c>
      <c r="B65" s="19" t="s">
        <v>420</v>
      </c>
      <c r="C65" s="19" t="s">
        <v>20</v>
      </c>
      <c r="D65" s="19" t="s">
        <v>69</v>
      </c>
      <c r="E65" s="19" t="s">
        <v>421</v>
      </c>
      <c r="F65" s="19" t="s">
        <v>46</v>
      </c>
      <c r="G65" s="25" t="s">
        <v>422</v>
      </c>
      <c r="H65" s="19" t="s">
        <v>415</v>
      </c>
      <c r="I65" s="19" t="s">
        <v>423</v>
      </c>
      <c r="J65" s="19" t="s">
        <v>424</v>
      </c>
      <c r="K65" s="19" t="s">
        <v>425</v>
      </c>
      <c r="L65" s="19" t="s">
        <v>426</v>
      </c>
      <c r="M65" s="19" t="s">
        <v>427</v>
      </c>
      <c r="N65" s="32">
        <f>27876+4000</f>
        <v>31876</v>
      </c>
      <c r="O65" s="33" t="s">
        <v>31</v>
      </c>
      <c r="P65" s="34" t="s">
        <v>32</v>
      </c>
      <c r="Q65" s="49" t="s">
        <v>33</v>
      </c>
    </row>
    <row r="66" spans="1:17" s="2" customFormat="1" ht="61.5" customHeight="1">
      <c r="A66" s="18">
        <v>35</v>
      </c>
      <c r="B66" s="19" t="s">
        <v>428</v>
      </c>
      <c r="C66" s="20" t="s">
        <v>429</v>
      </c>
      <c r="D66" s="19" t="s">
        <v>430</v>
      </c>
      <c r="E66" s="19" t="s">
        <v>431</v>
      </c>
      <c r="F66" s="19" t="s">
        <v>23</v>
      </c>
      <c r="G66" s="25" t="s">
        <v>432</v>
      </c>
      <c r="H66" s="19" t="s">
        <v>415</v>
      </c>
      <c r="I66" s="19" t="s">
        <v>433</v>
      </c>
      <c r="J66" s="19" t="s">
        <v>434</v>
      </c>
      <c r="K66" s="19" t="s">
        <v>435</v>
      </c>
      <c r="L66" s="19" t="s">
        <v>188</v>
      </c>
      <c r="M66" s="19" t="s">
        <v>436</v>
      </c>
      <c r="N66" s="35">
        <f>19001+28300+18841+16681+22202+41700+15404+16807+19001+47070+16241+46433</f>
        <v>307681</v>
      </c>
      <c r="O66" s="36" t="s">
        <v>31</v>
      </c>
      <c r="P66" s="37" t="s">
        <v>89</v>
      </c>
      <c r="Q66" s="50" t="s">
        <v>33</v>
      </c>
    </row>
    <row r="67" spans="1:17" s="2" customFormat="1" ht="61.5" customHeight="1">
      <c r="A67" s="18"/>
      <c r="B67" s="19"/>
      <c r="C67" s="20" t="s">
        <v>437</v>
      </c>
      <c r="D67" s="19" t="s">
        <v>438</v>
      </c>
      <c r="E67" s="20" t="s">
        <v>439</v>
      </c>
      <c r="F67" s="19" t="s">
        <v>23</v>
      </c>
      <c r="G67" s="26"/>
      <c r="H67" s="19"/>
      <c r="I67" s="19"/>
      <c r="J67" s="19"/>
      <c r="K67" s="19"/>
      <c r="L67" s="19"/>
      <c r="M67" s="19"/>
      <c r="N67" s="38"/>
      <c r="O67" s="38"/>
      <c r="P67" s="39"/>
      <c r="Q67" s="51"/>
    </row>
    <row r="68" spans="1:17" s="2" customFormat="1" ht="61.5" customHeight="1">
      <c r="A68" s="18"/>
      <c r="B68" s="19"/>
      <c r="C68" s="20" t="s">
        <v>440</v>
      </c>
      <c r="D68" s="19" t="s">
        <v>441</v>
      </c>
      <c r="E68" s="20" t="s">
        <v>442</v>
      </c>
      <c r="F68" s="19" t="s">
        <v>23</v>
      </c>
      <c r="G68" s="26"/>
      <c r="H68" s="19"/>
      <c r="I68" s="19"/>
      <c r="J68" s="19"/>
      <c r="K68" s="19"/>
      <c r="L68" s="19"/>
      <c r="M68" s="19"/>
      <c r="N68" s="38"/>
      <c r="O68" s="38"/>
      <c r="P68" s="39"/>
      <c r="Q68" s="51"/>
    </row>
    <row r="69" spans="1:17" s="2" customFormat="1" ht="61.5" customHeight="1">
      <c r="A69" s="18"/>
      <c r="B69" s="19"/>
      <c r="C69" s="20" t="s">
        <v>109</v>
      </c>
      <c r="D69" s="19" t="s">
        <v>430</v>
      </c>
      <c r="E69" s="20" t="s">
        <v>443</v>
      </c>
      <c r="F69" s="19" t="s">
        <v>23</v>
      </c>
      <c r="G69" s="26"/>
      <c r="H69" s="19"/>
      <c r="I69" s="19"/>
      <c r="J69" s="19"/>
      <c r="K69" s="19"/>
      <c r="L69" s="19"/>
      <c r="M69" s="19"/>
      <c r="N69" s="38"/>
      <c r="O69" s="38"/>
      <c r="P69" s="39"/>
      <c r="Q69" s="51"/>
    </row>
    <row r="70" spans="1:17" s="2" customFormat="1" ht="61.5" customHeight="1">
      <c r="A70" s="18"/>
      <c r="B70" s="19"/>
      <c r="C70" s="20" t="s">
        <v>444</v>
      </c>
      <c r="D70" s="19" t="s">
        <v>101</v>
      </c>
      <c r="E70" s="20" t="s">
        <v>445</v>
      </c>
      <c r="F70" s="19" t="s">
        <v>23</v>
      </c>
      <c r="G70" s="26"/>
      <c r="H70" s="19"/>
      <c r="I70" s="19"/>
      <c r="J70" s="19"/>
      <c r="K70" s="19"/>
      <c r="L70" s="19"/>
      <c r="M70" s="19"/>
      <c r="N70" s="38"/>
      <c r="O70" s="38"/>
      <c r="P70" s="39"/>
      <c r="Q70" s="51"/>
    </row>
    <row r="71" spans="1:17" s="2" customFormat="1" ht="61.5" customHeight="1">
      <c r="A71" s="18"/>
      <c r="B71" s="19"/>
      <c r="C71" s="20" t="s">
        <v>446</v>
      </c>
      <c r="D71" s="19" t="s">
        <v>334</v>
      </c>
      <c r="E71" s="20" t="s">
        <v>447</v>
      </c>
      <c r="F71" s="19" t="s">
        <v>23</v>
      </c>
      <c r="G71" s="26"/>
      <c r="H71" s="19"/>
      <c r="I71" s="19"/>
      <c r="J71" s="19"/>
      <c r="K71" s="19"/>
      <c r="L71" s="19"/>
      <c r="M71" s="19"/>
      <c r="N71" s="38"/>
      <c r="O71" s="38"/>
      <c r="P71" s="39"/>
      <c r="Q71" s="51"/>
    </row>
    <row r="72" spans="1:17" s="2" customFormat="1" ht="61.5" customHeight="1">
      <c r="A72" s="18"/>
      <c r="B72" s="19"/>
      <c r="C72" s="20" t="s">
        <v>448</v>
      </c>
      <c r="D72" s="19" t="s">
        <v>430</v>
      </c>
      <c r="E72" s="20" t="s">
        <v>449</v>
      </c>
      <c r="F72" s="19" t="s">
        <v>23</v>
      </c>
      <c r="G72" s="26"/>
      <c r="H72" s="19"/>
      <c r="I72" s="19"/>
      <c r="J72" s="19"/>
      <c r="K72" s="19"/>
      <c r="L72" s="19"/>
      <c r="M72" s="19"/>
      <c r="N72" s="38"/>
      <c r="O72" s="38"/>
      <c r="P72" s="39"/>
      <c r="Q72" s="51"/>
    </row>
    <row r="73" spans="1:17" s="2" customFormat="1" ht="61.5" customHeight="1">
      <c r="A73" s="18"/>
      <c r="B73" s="19"/>
      <c r="C73" s="20" t="s">
        <v>450</v>
      </c>
      <c r="D73" s="19" t="s">
        <v>451</v>
      </c>
      <c r="E73" s="20" t="s">
        <v>452</v>
      </c>
      <c r="F73" s="19" t="s">
        <v>23</v>
      </c>
      <c r="G73" s="26"/>
      <c r="H73" s="19"/>
      <c r="I73" s="19"/>
      <c r="J73" s="19"/>
      <c r="K73" s="19"/>
      <c r="L73" s="19"/>
      <c r="M73" s="19"/>
      <c r="N73" s="38"/>
      <c r="O73" s="38"/>
      <c r="P73" s="39"/>
      <c r="Q73" s="51"/>
    </row>
    <row r="74" spans="1:17" s="2" customFormat="1" ht="61.5" customHeight="1">
      <c r="A74" s="18"/>
      <c r="B74" s="19"/>
      <c r="C74" s="20" t="s">
        <v>453</v>
      </c>
      <c r="D74" s="19" t="s">
        <v>451</v>
      </c>
      <c r="E74" s="20" t="s">
        <v>454</v>
      </c>
      <c r="F74" s="19" t="s">
        <v>23</v>
      </c>
      <c r="G74" s="26"/>
      <c r="H74" s="19"/>
      <c r="I74" s="19"/>
      <c r="J74" s="19"/>
      <c r="K74" s="19"/>
      <c r="L74" s="19"/>
      <c r="M74" s="19"/>
      <c r="N74" s="40"/>
      <c r="O74" s="40"/>
      <c r="P74" s="41"/>
      <c r="Q74" s="52"/>
    </row>
    <row r="75" spans="1:17" s="8" customFormat="1" ht="61.5" customHeight="1">
      <c r="A75" s="18">
        <v>36</v>
      </c>
      <c r="B75" s="20" t="s">
        <v>455</v>
      </c>
      <c r="C75" s="19" t="s">
        <v>456</v>
      </c>
      <c r="D75" s="20" t="s">
        <v>232</v>
      </c>
      <c r="E75" s="19" t="s">
        <v>457</v>
      </c>
      <c r="F75" s="19" t="s">
        <v>46</v>
      </c>
      <c r="G75" s="20" t="s">
        <v>458</v>
      </c>
      <c r="H75" s="20" t="s">
        <v>459</v>
      </c>
      <c r="I75" s="20" t="s">
        <v>460</v>
      </c>
      <c r="J75" s="20" t="s">
        <v>461</v>
      </c>
      <c r="K75" s="20" t="s">
        <v>462</v>
      </c>
      <c r="L75" s="20" t="s">
        <v>463</v>
      </c>
      <c r="M75" s="20" t="s">
        <v>464</v>
      </c>
      <c r="N75" s="56">
        <f>21408+312</f>
        <v>21720</v>
      </c>
      <c r="O75" s="57" t="s">
        <v>66</v>
      </c>
      <c r="P75" s="58" t="s">
        <v>20</v>
      </c>
      <c r="Q75" s="64" t="s">
        <v>465</v>
      </c>
    </row>
    <row r="76" spans="1:17" s="2" customFormat="1" ht="61.5" customHeight="1">
      <c r="A76" s="19">
        <v>37</v>
      </c>
      <c r="B76" s="19" t="s">
        <v>466</v>
      </c>
      <c r="C76" s="19" t="s">
        <v>163</v>
      </c>
      <c r="D76" s="19" t="s">
        <v>467</v>
      </c>
      <c r="E76" s="19" t="s">
        <v>468</v>
      </c>
      <c r="F76" s="19" t="s">
        <v>23</v>
      </c>
      <c r="G76" s="25" t="s">
        <v>469</v>
      </c>
      <c r="H76" s="19" t="s">
        <v>470</v>
      </c>
      <c r="I76" s="19" t="s">
        <v>471</v>
      </c>
      <c r="J76" s="19" t="s">
        <v>247</v>
      </c>
      <c r="K76" s="19" t="s">
        <v>472</v>
      </c>
      <c r="L76" s="19" t="s">
        <v>426</v>
      </c>
      <c r="M76" s="19" t="s">
        <v>473</v>
      </c>
      <c r="N76" s="35">
        <f>14146+16175+6731</f>
        <v>37052</v>
      </c>
      <c r="O76" s="36" t="s">
        <v>66</v>
      </c>
      <c r="P76" s="37" t="s">
        <v>20</v>
      </c>
      <c r="Q76" s="50" t="s">
        <v>98</v>
      </c>
    </row>
    <row r="77" spans="1:17" s="2" customFormat="1" ht="61.5" customHeight="1">
      <c r="A77" s="18"/>
      <c r="B77" s="19"/>
      <c r="C77" s="19" t="s">
        <v>176</v>
      </c>
      <c r="D77" s="19" t="s">
        <v>115</v>
      </c>
      <c r="E77" s="19" t="s">
        <v>474</v>
      </c>
      <c r="F77" s="19" t="s">
        <v>23</v>
      </c>
      <c r="G77" s="26"/>
      <c r="H77" s="19"/>
      <c r="I77" s="19"/>
      <c r="J77" s="19"/>
      <c r="K77" s="19"/>
      <c r="L77" s="19"/>
      <c r="M77" s="19"/>
      <c r="N77" s="40"/>
      <c r="O77" s="40"/>
      <c r="P77" s="41"/>
      <c r="Q77" s="41"/>
    </row>
    <row r="78" spans="1:17" s="6" customFormat="1" ht="61.5" customHeight="1">
      <c r="A78" s="20">
        <v>38</v>
      </c>
      <c r="B78" s="20" t="s">
        <v>475</v>
      </c>
      <c r="C78" s="20" t="s">
        <v>100</v>
      </c>
      <c r="D78" s="20" t="s">
        <v>476</v>
      </c>
      <c r="E78" s="20" t="s">
        <v>477</v>
      </c>
      <c r="F78" s="20" t="s">
        <v>23</v>
      </c>
      <c r="G78" s="28" t="s">
        <v>478</v>
      </c>
      <c r="H78" s="20" t="s">
        <v>479</v>
      </c>
      <c r="I78" s="20" t="s">
        <v>480</v>
      </c>
      <c r="J78" s="20" t="s">
        <v>481</v>
      </c>
      <c r="K78" s="20" t="s">
        <v>482</v>
      </c>
      <c r="L78" s="20" t="s">
        <v>483</v>
      </c>
      <c r="M78" s="20" t="s">
        <v>484</v>
      </c>
      <c r="N78" s="36">
        <f>13883+5065+9500</f>
        <v>28448</v>
      </c>
      <c r="O78" s="36" t="s">
        <v>31</v>
      </c>
      <c r="P78" s="37" t="s">
        <v>32</v>
      </c>
      <c r="Q78" s="50" t="s">
        <v>33</v>
      </c>
    </row>
    <row r="79" spans="1:17" s="6" customFormat="1" ht="61.5" customHeight="1">
      <c r="A79" s="20"/>
      <c r="B79" s="20"/>
      <c r="C79" s="20" t="s">
        <v>242</v>
      </c>
      <c r="D79" s="20" t="s">
        <v>35</v>
      </c>
      <c r="E79" s="20" t="s">
        <v>485</v>
      </c>
      <c r="F79" s="20" t="s">
        <v>23</v>
      </c>
      <c r="G79" s="28"/>
      <c r="H79" s="20"/>
      <c r="I79" s="20"/>
      <c r="J79" s="20"/>
      <c r="K79" s="20"/>
      <c r="L79" s="20"/>
      <c r="M79" s="20"/>
      <c r="N79" s="46"/>
      <c r="O79" s="46"/>
      <c r="P79" s="41"/>
      <c r="Q79" s="52"/>
    </row>
    <row r="80" spans="1:17" s="9" customFormat="1" ht="61.5" customHeight="1">
      <c r="A80" s="20">
        <v>39</v>
      </c>
      <c r="B80" s="20" t="s">
        <v>486</v>
      </c>
      <c r="C80" s="20" t="s">
        <v>163</v>
      </c>
      <c r="D80" s="20" t="s">
        <v>487</v>
      </c>
      <c r="E80" s="20" t="s">
        <v>488</v>
      </c>
      <c r="F80" s="19" t="s">
        <v>23</v>
      </c>
      <c r="G80" s="28" t="s">
        <v>489</v>
      </c>
      <c r="H80" s="20" t="s">
        <v>490</v>
      </c>
      <c r="I80" s="20" t="s">
        <v>491</v>
      </c>
      <c r="J80" s="20" t="s">
        <v>331</v>
      </c>
      <c r="K80" s="20" t="s">
        <v>492</v>
      </c>
      <c r="L80" s="20" t="s">
        <v>493</v>
      </c>
      <c r="M80" s="20" t="s">
        <v>494</v>
      </c>
      <c r="N80" s="36">
        <f>25398+14536+19760+14723</f>
        <v>74417</v>
      </c>
      <c r="O80" s="36" t="s">
        <v>31</v>
      </c>
      <c r="P80" s="37" t="s">
        <v>89</v>
      </c>
      <c r="Q80" s="50" t="s">
        <v>33</v>
      </c>
    </row>
    <row r="81" spans="1:17" s="9" customFormat="1" ht="61.5" customHeight="1">
      <c r="A81" s="20"/>
      <c r="B81" s="20"/>
      <c r="C81" s="20" t="s">
        <v>495</v>
      </c>
      <c r="D81" s="20" t="s">
        <v>487</v>
      </c>
      <c r="E81" s="20" t="s">
        <v>496</v>
      </c>
      <c r="F81" s="19" t="s">
        <v>23</v>
      </c>
      <c r="G81" s="28"/>
      <c r="H81" s="20"/>
      <c r="I81" s="20"/>
      <c r="J81" s="20"/>
      <c r="K81" s="20"/>
      <c r="L81" s="20"/>
      <c r="M81" s="20"/>
      <c r="N81" s="46"/>
      <c r="O81" s="46"/>
      <c r="P81" s="42"/>
      <c r="Q81" s="53"/>
    </row>
    <row r="82" spans="1:17" s="2" customFormat="1" ht="61.5" customHeight="1">
      <c r="A82" s="18">
        <v>40</v>
      </c>
      <c r="B82" s="19" t="s">
        <v>497</v>
      </c>
      <c r="C82" s="19" t="s">
        <v>20</v>
      </c>
      <c r="D82" s="19" t="s">
        <v>498</v>
      </c>
      <c r="E82" s="19" t="s">
        <v>499</v>
      </c>
      <c r="F82" s="19" t="s">
        <v>23</v>
      </c>
      <c r="G82" s="25" t="s">
        <v>500</v>
      </c>
      <c r="H82" s="19" t="s">
        <v>501</v>
      </c>
      <c r="I82" s="19" t="s">
        <v>502</v>
      </c>
      <c r="J82" s="19" t="s">
        <v>503</v>
      </c>
      <c r="K82" s="19" t="s">
        <v>504</v>
      </c>
      <c r="L82" s="19" t="s">
        <v>505</v>
      </c>
      <c r="M82" s="19" t="s">
        <v>506</v>
      </c>
      <c r="N82" s="32">
        <f>22875+13595</f>
        <v>36470</v>
      </c>
      <c r="O82" s="33" t="s">
        <v>66</v>
      </c>
      <c r="P82" s="34" t="s">
        <v>20</v>
      </c>
      <c r="Q82" s="49" t="s">
        <v>98</v>
      </c>
    </row>
    <row r="83" spans="1:17" s="2" customFormat="1" ht="61.5" customHeight="1">
      <c r="A83" s="18">
        <v>41</v>
      </c>
      <c r="B83" s="19" t="s">
        <v>507</v>
      </c>
      <c r="C83" s="19" t="s">
        <v>163</v>
      </c>
      <c r="D83" s="19" t="s">
        <v>508</v>
      </c>
      <c r="E83" s="19" t="s">
        <v>509</v>
      </c>
      <c r="F83" s="19" t="s">
        <v>103</v>
      </c>
      <c r="G83" s="25" t="s">
        <v>510</v>
      </c>
      <c r="H83" s="19" t="s">
        <v>511</v>
      </c>
      <c r="I83" s="19" t="s">
        <v>512</v>
      </c>
      <c r="J83" s="19" t="s">
        <v>135</v>
      </c>
      <c r="K83" s="19" t="s">
        <v>136</v>
      </c>
      <c r="L83" s="19" t="s">
        <v>513</v>
      </c>
      <c r="M83" s="19" t="s">
        <v>138</v>
      </c>
      <c r="N83" s="35">
        <f>11001+15958+10787+6199+6127</f>
        <v>50072</v>
      </c>
      <c r="O83" s="36" t="s">
        <v>31</v>
      </c>
      <c r="P83" s="37" t="s">
        <v>89</v>
      </c>
      <c r="Q83" s="50" t="s">
        <v>33</v>
      </c>
    </row>
    <row r="84" spans="1:17" s="3" customFormat="1" ht="61.5" customHeight="1">
      <c r="A84" s="18"/>
      <c r="B84" s="19"/>
      <c r="C84" s="19" t="s">
        <v>173</v>
      </c>
      <c r="D84" s="19" t="s">
        <v>514</v>
      </c>
      <c r="E84" s="19" t="s">
        <v>515</v>
      </c>
      <c r="F84" s="19" t="s">
        <v>103</v>
      </c>
      <c r="G84" s="26"/>
      <c r="H84" s="19"/>
      <c r="I84" s="19"/>
      <c r="J84" s="19"/>
      <c r="K84" s="19"/>
      <c r="L84" s="19"/>
      <c r="M84" s="19"/>
      <c r="N84" s="38"/>
      <c r="O84" s="38"/>
      <c r="P84" s="39"/>
      <c r="Q84" s="51"/>
    </row>
    <row r="85" spans="1:17" s="3" customFormat="1" ht="61.5" customHeight="1">
      <c r="A85" s="18"/>
      <c r="B85" s="19"/>
      <c r="C85" s="19" t="s">
        <v>176</v>
      </c>
      <c r="D85" s="19" t="s">
        <v>143</v>
      </c>
      <c r="E85" s="19" t="s">
        <v>516</v>
      </c>
      <c r="F85" s="19" t="s">
        <v>23</v>
      </c>
      <c r="G85" s="26"/>
      <c r="H85" s="19"/>
      <c r="I85" s="19"/>
      <c r="J85" s="19"/>
      <c r="K85" s="19"/>
      <c r="L85" s="19"/>
      <c r="M85" s="19"/>
      <c r="N85" s="38"/>
      <c r="O85" s="38"/>
      <c r="P85" s="39"/>
      <c r="Q85" s="51"/>
    </row>
    <row r="86" spans="1:17" s="3" customFormat="1" ht="61.5" customHeight="1">
      <c r="A86" s="18"/>
      <c r="B86" s="19"/>
      <c r="C86" s="19" t="s">
        <v>337</v>
      </c>
      <c r="D86" s="19" t="s">
        <v>143</v>
      </c>
      <c r="E86" s="19" t="s">
        <v>517</v>
      </c>
      <c r="F86" s="19" t="s">
        <v>23</v>
      </c>
      <c r="G86" s="26"/>
      <c r="H86" s="19"/>
      <c r="I86" s="19"/>
      <c r="J86" s="19"/>
      <c r="K86" s="19"/>
      <c r="L86" s="19"/>
      <c r="M86" s="19"/>
      <c r="N86" s="40"/>
      <c r="O86" s="40"/>
      <c r="P86" s="41"/>
      <c r="Q86" s="52"/>
    </row>
    <row r="87" spans="1:17" s="2" customFormat="1" ht="61.5" customHeight="1">
      <c r="A87" s="18">
        <v>42</v>
      </c>
      <c r="B87" s="19" t="s">
        <v>518</v>
      </c>
      <c r="C87" s="19" t="s">
        <v>20</v>
      </c>
      <c r="D87" s="19" t="s">
        <v>519</v>
      </c>
      <c r="E87" s="19" t="s">
        <v>520</v>
      </c>
      <c r="F87" s="19" t="s">
        <v>23</v>
      </c>
      <c r="G87" s="25" t="s">
        <v>521</v>
      </c>
      <c r="H87" s="19" t="s">
        <v>522</v>
      </c>
      <c r="I87" s="19" t="s">
        <v>523</v>
      </c>
      <c r="J87" s="19" t="s">
        <v>524</v>
      </c>
      <c r="K87" s="19" t="s">
        <v>525</v>
      </c>
      <c r="L87" s="19" t="s">
        <v>206</v>
      </c>
      <c r="M87" s="19" t="s">
        <v>526</v>
      </c>
      <c r="N87" s="32">
        <f>39750+5500</f>
        <v>45250</v>
      </c>
      <c r="O87" s="33" t="s">
        <v>31</v>
      </c>
      <c r="P87" s="34" t="s">
        <v>32</v>
      </c>
      <c r="Q87" s="49" t="s">
        <v>33</v>
      </c>
    </row>
    <row r="88" spans="1:17" s="2" customFormat="1" ht="61.5" customHeight="1">
      <c r="A88" s="18">
        <v>43</v>
      </c>
      <c r="B88" s="19" t="s">
        <v>527</v>
      </c>
      <c r="C88" s="19" t="s">
        <v>20</v>
      </c>
      <c r="D88" s="19" t="s">
        <v>528</v>
      </c>
      <c r="E88" s="19" t="s">
        <v>529</v>
      </c>
      <c r="F88" s="19" t="s">
        <v>46</v>
      </c>
      <c r="G88" s="25" t="s">
        <v>530</v>
      </c>
      <c r="H88" s="19" t="s">
        <v>531</v>
      </c>
      <c r="I88" s="19" t="s">
        <v>532</v>
      </c>
      <c r="J88" s="19" t="s">
        <v>533</v>
      </c>
      <c r="K88" s="19" t="s">
        <v>534</v>
      </c>
      <c r="L88" s="19" t="s">
        <v>535</v>
      </c>
      <c r="M88" s="19" t="s">
        <v>536</v>
      </c>
      <c r="N88" s="32">
        <f>4783+2150</f>
        <v>6933</v>
      </c>
      <c r="O88" s="33" t="s">
        <v>66</v>
      </c>
      <c r="P88" s="34" t="s">
        <v>20</v>
      </c>
      <c r="Q88" s="49" t="s">
        <v>67</v>
      </c>
    </row>
    <row r="89" spans="1:17" s="2" customFormat="1" ht="61.5" customHeight="1">
      <c r="A89" s="18">
        <v>44</v>
      </c>
      <c r="B89" s="19" t="s">
        <v>537</v>
      </c>
      <c r="C89" s="19" t="s">
        <v>20</v>
      </c>
      <c r="D89" s="19" t="s">
        <v>528</v>
      </c>
      <c r="E89" s="19" t="s">
        <v>538</v>
      </c>
      <c r="F89" s="19" t="s">
        <v>46</v>
      </c>
      <c r="G89" s="25" t="s">
        <v>539</v>
      </c>
      <c r="H89" s="19" t="s">
        <v>540</v>
      </c>
      <c r="I89" s="19" t="s">
        <v>541</v>
      </c>
      <c r="J89" s="19" t="s">
        <v>542</v>
      </c>
      <c r="K89" s="19" t="s">
        <v>543</v>
      </c>
      <c r="L89" s="19" t="s">
        <v>239</v>
      </c>
      <c r="M89" s="19" t="s">
        <v>544</v>
      </c>
      <c r="N89" s="32">
        <f>5692+1123</f>
        <v>6815</v>
      </c>
      <c r="O89" s="33" t="s">
        <v>66</v>
      </c>
      <c r="P89" s="34" t="s">
        <v>20</v>
      </c>
      <c r="Q89" s="49" t="s">
        <v>67</v>
      </c>
    </row>
    <row r="90" spans="1:17" s="10" customFormat="1" ht="61.5" customHeight="1">
      <c r="A90" s="19">
        <v>45</v>
      </c>
      <c r="B90" s="20" t="s">
        <v>545</v>
      </c>
      <c r="C90" s="20" t="s">
        <v>546</v>
      </c>
      <c r="D90" s="20" t="s">
        <v>174</v>
      </c>
      <c r="E90" s="20" t="s">
        <v>547</v>
      </c>
      <c r="F90" s="20" t="s">
        <v>103</v>
      </c>
      <c r="G90" s="25" t="s">
        <v>548</v>
      </c>
      <c r="H90" s="19" t="s">
        <v>549</v>
      </c>
      <c r="I90" s="19" t="s">
        <v>550</v>
      </c>
      <c r="J90" s="19" t="s">
        <v>551</v>
      </c>
      <c r="K90" s="19" t="s">
        <v>552</v>
      </c>
      <c r="L90" s="19" t="s">
        <v>553</v>
      </c>
      <c r="M90" s="19" t="s">
        <v>554</v>
      </c>
      <c r="N90" s="59">
        <f>19633+10148+4544+15177</f>
        <v>49502</v>
      </c>
      <c r="O90" s="36" t="s">
        <v>66</v>
      </c>
      <c r="P90" s="37" t="s">
        <v>20</v>
      </c>
      <c r="Q90" s="50" t="s">
        <v>98</v>
      </c>
    </row>
    <row r="91" spans="1:17" s="10" customFormat="1" ht="61.5" customHeight="1">
      <c r="A91" s="19"/>
      <c r="B91" s="20"/>
      <c r="C91" s="20" t="s">
        <v>555</v>
      </c>
      <c r="D91" s="20" t="s">
        <v>101</v>
      </c>
      <c r="E91" s="20" t="s">
        <v>556</v>
      </c>
      <c r="F91" s="20" t="s">
        <v>103</v>
      </c>
      <c r="G91" s="25"/>
      <c r="H91" s="19"/>
      <c r="I91" s="19"/>
      <c r="J91" s="19"/>
      <c r="K91" s="19"/>
      <c r="L91" s="19"/>
      <c r="M91" s="19"/>
      <c r="N91" s="60"/>
      <c r="O91" s="60"/>
      <c r="P91" s="61"/>
      <c r="Q91" s="65"/>
    </row>
    <row r="92" spans="1:17" s="6" customFormat="1" ht="61.5" customHeight="1">
      <c r="A92" s="19"/>
      <c r="B92" s="20"/>
      <c r="C92" s="20" t="s">
        <v>130</v>
      </c>
      <c r="D92" s="20" t="s">
        <v>557</v>
      </c>
      <c r="E92" s="20" t="s">
        <v>558</v>
      </c>
      <c r="F92" s="20" t="s">
        <v>103</v>
      </c>
      <c r="G92" s="25"/>
      <c r="H92" s="19"/>
      <c r="I92" s="19"/>
      <c r="J92" s="19"/>
      <c r="K92" s="19"/>
      <c r="L92" s="19"/>
      <c r="M92" s="19"/>
      <c r="N92" s="62"/>
      <c r="O92" s="62"/>
      <c r="P92" s="63"/>
      <c r="Q92" s="66"/>
    </row>
    <row r="93" spans="1:17" s="2" customFormat="1" ht="61.5" customHeight="1">
      <c r="A93" s="20">
        <v>46</v>
      </c>
      <c r="B93" s="19" t="s">
        <v>559</v>
      </c>
      <c r="C93" s="19" t="s">
        <v>456</v>
      </c>
      <c r="D93" s="19" t="s">
        <v>560</v>
      </c>
      <c r="E93" s="19" t="s">
        <v>561</v>
      </c>
      <c r="F93" s="19" t="s">
        <v>23</v>
      </c>
      <c r="G93" s="25" t="s">
        <v>562</v>
      </c>
      <c r="H93" s="19" t="s">
        <v>563</v>
      </c>
      <c r="I93" s="19" t="s">
        <v>564</v>
      </c>
      <c r="J93" s="19" t="s">
        <v>565</v>
      </c>
      <c r="K93" s="19" t="s">
        <v>566</v>
      </c>
      <c r="L93" s="19" t="s">
        <v>188</v>
      </c>
      <c r="M93" s="19" t="s">
        <v>567</v>
      </c>
      <c r="N93" s="32">
        <f>56380+8362</f>
        <v>64742</v>
      </c>
      <c r="O93" s="33" t="s">
        <v>31</v>
      </c>
      <c r="P93" s="34" t="s">
        <v>54</v>
      </c>
      <c r="Q93" s="49" t="s">
        <v>33</v>
      </c>
    </row>
    <row r="94" spans="1:17" s="2" customFormat="1" ht="61.5" customHeight="1">
      <c r="A94" s="18">
        <v>47</v>
      </c>
      <c r="B94" s="19" t="s">
        <v>568</v>
      </c>
      <c r="C94" s="19" t="s">
        <v>569</v>
      </c>
      <c r="D94" s="19" t="s">
        <v>570</v>
      </c>
      <c r="E94" s="19" t="s">
        <v>571</v>
      </c>
      <c r="F94" s="19" t="s">
        <v>23</v>
      </c>
      <c r="G94" s="25" t="s">
        <v>572</v>
      </c>
      <c r="H94" s="19" t="s">
        <v>563</v>
      </c>
      <c r="I94" s="19" t="s">
        <v>573</v>
      </c>
      <c r="J94" s="19" t="s">
        <v>574</v>
      </c>
      <c r="K94" s="19" t="s">
        <v>575</v>
      </c>
      <c r="L94" s="19" t="s">
        <v>384</v>
      </c>
      <c r="M94" s="19" t="s">
        <v>576</v>
      </c>
      <c r="N94" s="32">
        <f>33271+5485</f>
        <v>38756</v>
      </c>
      <c r="O94" s="33" t="s">
        <v>31</v>
      </c>
      <c r="P94" s="34" t="s">
        <v>54</v>
      </c>
      <c r="Q94" s="49" t="s">
        <v>33</v>
      </c>
    </row>
    <row r="95" spans="1:17" s="2" customFormat="1" ht="61.5" customHeight="1">
      <c r="A95" s="22">
        <v>48</v>
      </c>
      <c r="B95" s="19" t="s">
        <v>577</v>
      </c>
      <c r="C95" s="19" t="s">
        <v>20</v>
      </c>
      <c r="D95" s="19" t="s">
        <v>578</v>
      </c>
      <c r="E95" s="19" t="s">
        <v>579</v>
      </c>
      <c r="F95" s="19" t="s">
        <v>23</v>
      </c>
      <c r="G95" s="25" t="s">
        <v>580</v>
      </c>
      <c r="H95" s="19" t="s">
        <v>535</v>
      </c>
      <c r="I95" s="19" t="s">
        <v>581</v>
      </c>
      <c r="J95" s="19" t="s">
        <v>582</v>
      </c>
      <c r="K95" s="19" t="s">
        <v>583</v>
      </c>
      <c r="L95" s="19" t="s">
        <v>584</v>
      </c>
      <c r="M95" s="19" t="s">
        <v>585</v>
      </c>
      <c r="N95" s="32">
        <f>32971+5831</f>
        <v>38802</v>
      </c>
      <c r="O95" s="33" t="s">
        <v>31</v>
      </c>
      <c r="P95" s="34" t="s">
        <v>32</v>
      </c>
      <c r="Q95" s="49" t="s">
        <v>33</v>
      </c>
    </row>
    <row r="96" spans="1:17" s="2" customFormat="1" ht="61.5" customHeight="1">
      <c r="A96" s="18">
        <v>49</v>
      </c>
      <c r="B96" s="19" t="s">
        <v>586</v>
      </c>
      <c r="C96" s="19" t="s">
        <v>587</v>
      </c>
      <c r="D96" s="19" t="s">
        <v>44</v>
      </c>
      <c r="E96" s="19" t="s">
        <v>588</v>
      </c>
      <c r="F96" s="19" t="s">
        <v>46</v>
      </c>
      <c r="G96" s="25" t="s">
        <v>589</v>
      </c>
      <c r="H96" s="19" t="s">
        <v>590</v>
      </c>
      <c r="I96" s="19" t="s">
        <v>591</v>
      </c>
      <c r="J96" s="19" t="s">
        <v>592</v>
      </c>
      <c r="K96" s="19" t="s">
        <v>593</v>
      </c>
      <c r="L96" s="19" t="s">
        <v>188</v>
      </c>
      <c r="M96" s="19" t="s">
        <v>594</v>
      </c>
      <c r="N96" s="35">
        <f>23655+2589+16591</f>
        <v>42835</v>
      </c>
      <c r="O96" s="36" t="s">
        <v>31</v>
      </c>
      <c r="P96" s="37" t="s">
        <v>32</v>
      </c>
      <c r="Q96" s="50" t="s">
        <v>33</v>
      </c>
    </row>
    <row r="97" spans="1:17" s="2" customFormat="1" ht="61.5" customHeight="1">
      <c r="A97" s="18"/>
      <c r="B97" s="19"/>
      <c r="C97" s="19" t="s">
        <v>595</v>
      </c>
      <c r="D97" s="19" t="s">
        <v>596</v>
      </c>
      <c r="E97" s="19" t="s">
        <v>597</v>
      </c>
      <c r="F97" s="19" t="s">
        <v>46</v>
      </c>
      <c r="G97" s="26"/>
      <c r="H97" s="19"/>
      <c r="I97" s="19"/>
      <c r="J97" s="19"/>
      <c r="K97" s="19"/>
      <c r="L97" s="19"/>
      <c r="M97" s="19"/>
      <c r="N97" s="40"/>
      <c r="O97" s="40"/>
      <c r="P97" s="41"/>
      <c r="Q97" s="52"/>
    </row>
    <row r="98" spans="1:17" s="2" customFormat="1" ht="61.5" customHeight="1">
      <c r="A98" s="18">
        <v>50</v>
      </c>
      <c r="B98" s="19" t="s">
        <v>598</v>
      </c>
      <c r="C98" s="19" t="s">
        <v>20</v>
      </c>
      <c r="D98" s="19" t="s">
        <v>57</v>
      </c>
      <c r="E98" s="19" t="s">
        <v>599</v>
      </c>
      <c r="F98" s="19" t="s">
        <v>46</v>
      </c>
      <c r="G98" s="25" t="s">
        <v>600</v>
      </c>
      <c r="H98" s="19" t="s">
        <v>601</v>
      </c>
      <c r="I98" s="19" t="s">
        <v>602</v>
      </c>
      <c r="J98" s="19" t="s">
        <v>603</v>
      </c>
      <c r="K98" s="19" t="s">
        <v>604</v>
      </c>
      <c r="L98" s="19" t="s">
        <v>605</v>
      </c>
      <c r="M98" s="19" t="s">
        <v>606</v>
      </c>
      <c r="N98" s="32">
        <f>6545+2214</f>
        <v>8759</v>
      </c>
      <c r="O98" s="33" t="s">
        <v>66</v>
      </c>
      <c r="P98" s="34" t="s">
        <v>20</v>
      </c>
      <c r="Q98" s="49" t="s">
        <v>67</v>
      </c>
    </row>
    <row r="99" spans="1:17" s="2" customFormat="1" ht="61.5" customHeight="1">
      <c r="A99" s="18">
        <v>51</v>
      </c>
      <c r="B99" s="55" t="s">
        <v>607</v>
      </c>
      <c r="C99" s="55" t="s">
        <v>608</v>
      </c>
      <c r="D99" s="55" t="s">
        <v>609</v>
      </c>
      <c r="E99" s="55" t="s">
        <v>610</v>
      </c>
      <c r="F99" s="20" t="s">
        <v>46</v>
      </c>
      <c r="G99" s="55" t="s">
        <v>611</v>
      </c>
      <c r="H99" s="55" t="s">
        <v>612</v>
      </c>
      <c r="I99" s="55" t="s">
        <v>613</v>
      </c>
      <c r="J99" s="55" t="s">
        <v>614</v>
      </c>
      <c r="K99" s="55" t="s">
        <v>615</v>
      </c>
      <c r="L99" s="55" t="s">
        <v>616</v>
      </c>
      <c r="M99" s="55" t="s">
        <v>617</v>
      </c>
      <c r="N99" s="35">
        <f>25590+22225+22225</f>
        <v>70040</v>
      </c>
      <c r="O99" s="36" t="s">
        <v>31</v>
      </c>
      <c r="P99" s="37" t="s">
        <v>54</v>
      </c>
      <c r="Q99" s="50" t="s">
        <v>33</v>
      </c>
    </row>
    <row r="100" spans="1:17" s="2" customFormat="1" ht="61.5" customHeight="1">
      <c r="A100" s="18"/>
      <c r="B100" s="55"/>
      <c r="C100" s="20" t="s">
        <v>618</v>
      </c>
      <c r="D100" s="55" t="s">
        <v>609</v>
      </c>
      <c r="E100" s="21" t="s">
        <v>619</v>
      </c>
      <c r="F100" s="21" t="s">
        <v>46</v>
      </c>
      <c r="G100" s="55"/>
      <c r="H100" s="55"/>
      <c r="I100" s="55"/>
      <c r="J100" s="55"/>
      <c r="K100" s="55"/>
      <c r="L100" s="55"/>
      <c r="M100" s="55"/>
      <c r="N100" s="38"/>
      <c r="O100" s="38"/>
      <c r="P100" s="39"/>
      <c r="Q100" s="51"/>
    </row>
    <row r="101" spans="1:17" s="2" customFormat="1" ht="61.5" customHeight="1">
      <c r="A101" s="18"/>
      <c r="B101" s="55"/>
      <c r="C101" s="20" t="s">
        <v>620</v>
      </c>
      <c r="D101" s="55" t="s">
        <v>609</v>
      </c>
      <c r="E101" s="21" t="s">
        <v>621</v>
      </c>
      <c r="F101" s="21" t="s">
        <v>46</v>
      </c>
      <c r="G101" s="55"/>
      <c r="H101" s="55"/>
      <c r="I101" s="55"/>
      <c r="J101" s="55"/>
      <c r="K101" s="55"/>
      <c r="L101" s="55"/>
      <c r="M101" s="55"/>
      <c r="N101" s="40"/>
      <c r="O101" s="40"/>
      <c r="P101" s="41"/>
      <c r="Q101" s="52"/>
    </row>
    <row r="102" spans="1:17" s="2" customFormat="1" ht="61.5" customHeight="1">
      <c r="A102" s="22">
        <v>52</v>
      </c>
      <c r="B102" s="19" t="s">
        <v>622</v>
      </c>
      <c r="C102" s="19" t="s">
        <v>20</v>
      </c>
      <c r="D102" s="19" t="s">
        <v>20</v>
      </c>
      <c r="E102" s="19" t="s">
        <v>623</v>
      </c>
      <c r="F102" s="19" t="s">
        <v>624</v>
      </c>
      <c r="G102" s="25" t="s">
        <v>625</v>
      </c>
      <c r="H102" s="19" t="s">
        <v>490</v>
      </c>
      <c r="I102" s="19" t="s">
        <v>626</v>
      </c>
      <c r="J102" s="19" t="s">
        <v>627</v>
      </c>
      <c r="K102" s="19" t="s">
        <v>628</v>
      </c>
      <c r="L102" s="19" t="s">
        <v>629</v>
      </c>
      <c r="M102" s="19" t="s">
        <v>630</v>
      </c>
      <c r="N102" s="33" t="s">
        <v>623</v>
      </c>
      <c r="O102" s="33" t="s">
        <v>66</v>
      </c>
      <c r="P102" s="34" t="s">
        <v>20</v>
      </c>
      <c r="Q102" s="49" t="s">
        <v>631</v>
      </c>
    </row>
    <row r="103" spans="1:17" s="8" customFormat="1" ht="61.5" customHeight="1">
      <c r="A103" s="22">
        <v>53</v>
      </c>
      <c r="B103" s="19" t="s">
        <v>632</v>
      </c>
      <c r="C103" s="20" t="s">
        <v>20</v>
      </c>
      <c r="D103" s="20" t="s">
        <v>20</v>
      </c>
      <c r="E103" s="19" t="s">
        <v>633</v>
      </c>
      <c r="F103" s="19" t="s">
        <v>634</v>
      </c>
      <c r="G103" s="25" t="s">
        <v>635</v>
      </c>
      <c r="H103" s="19" t="s">
        <v>636</v>
      </c>
      <c r="I103" s="21" t="s">
        <v>637</v>
      </c>
      <c r="J103" s="21" t="s">
        <v>638</v>
      </c>
      <c r="K103" s="21" t="s">
        <v>639</v>
      </c>
      <c r="L103" s="21" t="s">
        <v>160</v>
      </c>
      <c r="M103" s="21" t="s">
        <v>640</v>
      </c>
      <c r="N103" s="33" t="s">
        <v>641</v>
      </c>
      <c r="O103" s="33" t="s">
        <v>31</v>
      </c>
      <c r="P103" s="34" t="s">
        <v>642</v>
      </c>
      <c r="Q103" s="49" t="s">
        <v>33</v>
      </c>
    </row>
    <row r="104" spans="1:17" s="11" customFormat="1" ht="61.5" customHeight="1">
      <c r="A104" s="22">
        <v>54</v>
      </c>
      <c r="B104" s="20" t="s">
        <v>643</v>
      </c>
      <c r="C104" s="20" t="s">
        <v>20</v>
      </c>
      <c r="D104" s="20" t="s">
        <v>20</v>
      </c>
      <c r="E104" s="20" t="s">
        <v>644</v>
      </c>
      <c r="F104" s="20" t="s">
        <v>645</v>
      </c>
      <c r="G104" s="20" t="s">
        <v>646</v>
      </c>
      <c r="H104" s="20" t="s">
        <v>636</v>
      </c>
      <c r="I104" s="20" t="s">
        <v>647</v>
      </c>
      <c r="J104" s="20" t="s">
        <v>648</v>
      </c>
      <c r="K104" s="20" t="s">
        <v>649</v>
      </c>
      <c r="L104" s="20" t="s">
        <v>278</v>
      </c>
      <c r="M104" s="20" t="s">
        <v>650</v>
      </c>
      <c r="N104" s="33" t="s">
        <v>651</v>
      </c>
      <c r="O104" s="33" t="s">
        <v>66</v>
      </c>
      <c r="P104" s="34" t="s">
        <v>20</v>
      </c>
      <c r="Q104" s="49" t="s">
        <v>652</v>
      </c>
    </row>
    <row r="105" spans="1:17" s="2" customFormat="1" ht="61.5" customHeight="1">
      <c r="A105" s="22">
        <v>55</v>
      </c>
      <c r="B105" s="19" t="s">
        <v>653</v>
      </c>
      <c r="C105" s="20" t="s">
        <v>20</v>
      </c>
      <c r="D105" s="19" t="s">
        <v>20</v>
      </c>
      <c r="E105" s="19" t="s">
        <v>654</v>
      </c>
      <c r="F105" s="19" t="s">
        <v>645</v>
      </c>
      <c r="G105" s="25" t="s">
        <v>655</v>
      </c>
      <c r="H105" s="19" t="s">
        <v>656</v>
      </c>
      <c r="I105" s="19" t="s">
        <v>657</v>
      </c>
      <c r="J105" s="19" t="s">
        <v>658</v>
      </c>
      <c r="K105" s="19" t="s">
        <v>659</v>
      </c>
      <c r="L105" s="19" t="s">
        <v>660</v>
      </c>
      <c r="M105" s="19" t="s">
        <v>661</v>
      </c>
      <c r="N105" s="33" t="s">
        <v>662</v>
      </c>
      <c r="O105" s="33" t="s">
        <v>66</v>
      </c>
      <c r="P105" s="34" t="s">
        <v>20</v>
      </c>
      <c r="Q105" s="49" t="s">
        <v>652</v>
      </c>
    </row>
    <row r="106" spans="1:17" s="6" customFormat="1" ht="61.5" customHeight="1">
      <c r="A106" s="22">
        <v>56</v>
      </c>
      <c r="B106" s="20" t="s">
        <v>663</v>
      </c>
      <c r="C106" s="20" t="s">
        <v>20</v>
      </c>
      <c r="D106" s="20" t="s">
        <v>20</v>
      </c>
      <c r="E106" s="20" t="s">
        <v>664</v>
      </c>
      <c r="F106" s="20" t="s">
        <v>645</v>
      </c>
      <c r="G106" s="28" t="s">
        <v>665</v>
      </c>
      <c r="H106" s="20" t="s">
        <v>666</v>
      </c>
      <c r="I106" s="20" t="s">
        <v>667</v>
      </c>
      <c r="J106" s="20" t="s">
        <v>668</v>
      </c>
      <c r="K106" s="20" t="s">
        <v>669</v>
      </c>
      <c r="L106" s="20" t="s">
        <v>160</v>
      </c>
      <c r="M106" s="20" t="s">
        <v>670</v>
      </c>
      <c r="N106" s="33" t="s">
        <v>671</v>
      </c>
      <c r="O106" s="33" t="s">
        <v>66</v>
      </c>
      <c r="P106" s="34" t="s">
        <v>20</v>
      </c>
      <c r="Q106" s="49" t="s">
        <v>652</v>
      </c>
    </row>
    <row r="107" spans="1:17" s="6" customFormat="1" ht="61.5" customHeight="1">
      <c r="A107" s="22">
        <v>57</v>
      </c>
      <c r="B107" s="20" t="s">
        <v>672</v>
      </c>
      <c r="C107" s="20" t="s">
        <v>20</v>
      </c>
      <c r="D107" s="20" t="s">
        <v>20</v>
      </c>
      <c r="E107" s="20" t="s">
        <v>673</v>
      </c>
      <c r="F107" s="20" t="s">
        <v>645</v>
      </c>
      <c r="G107" s="28" t="s">
        <v>674</v>
      </c>
      <c r="H107" s="20" t="s">
        <v>675</v>
      </c>
      <c r="I107" s="20" t="s">
        <v>676</v>
      </c>
      <c r="J107" s="20" t="s">
        <v>677</v>
      </c>
      <c r="K107" s="20" t="s">
        <v>678</v>
      </c>
      <c r="L107" s="20" t="s">
        <v>679</v>
      </c>
      <c r="M107" s="20" t="s">
        <v>680</v>
      </c>
      <c r="N107" s="33" t="s">
        <v>681</v>
      </c>
      <c r="O107" s="33" t="s">
        <v>66</v>
      </c>
      <c r="P107" s="34" t="s">
        <v>20</v>
      </c>
      <c r="Q107" s="49" t="s">
        <v>652</v>
      </c>
    </row>
    <row r="178" ht="12.75"/>
    <row r="179" ht="12.75"/>
    <row r="180" ht="12.75"/>
    <row r="181" ht="12.75"/>
    <row r="191" ht="12.75"/>
    <row r="192" ht="12.75"/>
    <row r="193" ht="12.75"/>
    <row r="235" ht="12.75"/>
    <row r="236" ht="12.75"/>
    <row r="237" ht="12.75"/>
    <row r="238" ht="12.75"/>
  </sheetData>
  <sheetProtection/>
  <autoFilter ref="A3:Q107"/>
  <mergeCells count="224">
    <mergeCell ref="A1:M1"/>
    <mergeCell ref="A2:Q2"/>
    <mergeCell ref="A11:A14"/>
    <mergeCell ref="A15:A16"/>
    <mergeCell ref="A17:A23"/>
    <mergeCell ref="A25:A28"/>
    <mergeCell ref="A31:A33"/>
    <mergeCell ref="A41:A47"/>
    <mergeCell ref="A50:A53"/>
    <mergeCell ref="A56:A59"/>
    <mergeCell ref="A61:A62"/>
    <mergeCell ref="A66:A74"/>
    <mergeCell ref="A76:A77"/>
    <mergeCell ref="A78:A79"/>
    <mergeCell ref="A80:A81"/>
    <mergeCell ref="A83:A86"/>
    <mergeCell ref="A90:A92"/>
    <mergeCell ref="A96:A97"/>
    <mergeCell ref="A99:A101"/>
    <mergeCell ref="B11:B14"/>
    <mergeCell ref="B15:B16"/>
    <mergeCell ref="B17:B23"/>
    <mergeCell ref="B25:B28"/>
    <mergeCell ref="B31:B33"/>
    <mergeCell ref="B41:B47"/>
    <mergeCell ref="B50:B53"/>
    <mergeCell ref="B56:B59"/>
    <mergeCell ref="B61:B62"/>
    <mergeCell ref="B66:B74"/>
    <mergeCell ref="B76:B77"/>
    <mergeCell ref="B78:B79"/>
    <mergeCell ref="B80:B81"/>
    <mergeCell ref="B83:B86"/>
    <mergeCell ref="B90:B92"/>
    <mergeCell ref="B96:B97"/>
    <mergeCell ref="B99:B101"/>
    <mergeCell ref="F41:F47"/>
    <mergeCell ref="G11:G14"/>
    <mergeCell ref="G15:G16"/>
    <mergeCell ref="G17:G23"/>
    <mergeCell ref="G25:G28"/>
    <mergeCell ref="G31:G33"/>
    <mergeCell ref="G41:G47"/>
    <mergeCell ref="G50:G53"/>
    <mergeCell ref="G56:G59"/>
    <mergeCell ref="G61:G62"/>
    <mergeCell ref="G66:G74"/>
    <mergeCell ref="G76:G77"/>
    <mergeCell ref="G78:G79"/>
    <mergeCell ref="G80:G81"/>
    <mergeCell ref="G83:G86"/>
    <mergeCell ref="G90:G92"/>
    <mergeCell ref="G96:G97"/>
    <mergeCell ref="G99:G101"/>
    <mergeCell ref="H11:H14"/>
    <mergeCell ref="H15:H16"/>
    <mergeCell ref="H17:H23"/>
    <mergeCell ref="H25:H28"/>
    <mergeCell ref="H31:H33"/>
    <mergeCell ref="H41:H47"/>
    <mergeCell ref="H50:H53"/>
    <mergeCell ref="H56:H59"/>
    <mergeCell ref="H61:H62"/>
    <mergeCell ref="H66:H74"/>
    <mergeCell ref="H76:H77"/>
    <mergeCell ref="H78:H79"/>
    <mergeCell ref="H80:H81"/>
    <mergeCell ref="H83:H86"/>
    <mergeCell ref="H90:H92"/>
    <mergeCell ref="H96:H97"/>
    <mergeCell ref="H99:H101"/>
    <mergeCell ref="I11:I14"/>
    <mergeCell ref="I15:I16"/>
    <mergeCell ref="I17:I23"/>
    <mergeCell ref="I25:I28"/>
    <mergeCell ref="I31:I33"/>
    <mergeCell ref="I41:I47"/>
    <mergeCell ref="I50:I53"/>
    <mergeCell ref="I56:I59"/>
    <mergeCell ref="I61:I62"/>
    <mergeCell ref="I66:I74"/>
    <mergeCell ref="I76:I77"/>
    <mergeCell ref="I78:I79"/>
    <mergeCell ref="I80:I81"/>
    <mergeCell ref="I83:I86"/>
    <mergeCell ref="I90:I92"/>
    <mergeCell ref="I96:I97"/>
    <mergeCell ref="I99:I101"/>
    <mergeCell ref="J11:J14"/>
    <mergeCell ref="J15:J16"/>
    <mergeCell ref="J17:J23"/>
    <mergeCell ref="J25:J28"/>
    <mergeCell ref="J31:J33"/>
    <mergeCell ref="J41:J47"/>
    <mergeCell ref="J50:J53"/>
    <mergeCell ref="J56:J59"/>
    <mergeCell ref="J61:J62"/>
    <mergeCell ref="J66:J74"/>
    <mergeCell ref="J76:J77"/>
    <mergeCell ref="J78:J79"/>
    <mergeCell ref="J80:J81"/>
    <mergeCell ref="J83:J86"/>
    <mergeCell ref="J90:J92"/>
    <mergeCell ref="J96:J97"/>
    <mergeCell ref="J99:J101"/>
    <mergeCell ref="K11:K14"/>
    <mergeCell ref="K15:K16"/>
    <mergeCell ref="K17:K23"/>
    <mergeCell ref="K25:K28"/>
    <mergeCell ref="K31:K33"/>
    <mergeCell ref="K41:K47"/>
    <mergeCell ref="K50:K53"/>
    <mergeCell ref="K56:K59"/>
    <mergeCell ref="K61:K62"/>
    <mergeCell ref="K66:K74"/>
    <mergeCell ref="K76:K77"/>
    <mergeCell ref="K78:K79"/>
    <mergeCell ref="K80:K81"/>
    <mergeCell ref="K83:K86"/>
    <mergeCell ref="K90:K92"/>
    <mergeCell ref="K96:K97"/>
    <mergeCell ref="K99:K101"/>
    <mergeCell ref="L11:L14"/>
    <mergeCell ref="L15:L16"/>
    <mergeCell ref="L17:L23"/>
    <mergeCell ref="L25:L28"/>
    <mergeCell ref="L31:L33"/>
    <mergeCell ref="L41:L47"/>
    <mergeCell ref="L50:L53"/>
    <mergeCell ref="L56:L59"/>
    <mergeCell ref="L61:L62"/>
    <mergeCell ref="L66:L74"/>
    <mergeCell ref="L76:L77"/>
    <mergeCell ref="L78:L79"/>
    <mergeCell ref="L80:L81"/>
    <mergeCell ref="L83:L86"/>
    <mergeCell ref="L90:L92"/>
    <mergeCell ref="L96:L97"/>
    <mergeCell ref="L99:L101"/>
    <mergeCell ref="M11:M14"/>
    <mergeCell ref="M15:M16"/>
    <mergeCell ref="M17:M23"/>
    <mergeCell ref="M25:M28"/>
    <mergeCell ref="M31:M33"/>
    <mergeCell ref="M41:M47"/>
    <mergeCell ref="M50:M53"/>
    <mergeCell ref="M56:M59"/>
    <mergeCell ref="M61:M62"/>
    <mergeCell ref="M66:M74"/>
    <mergeCell ref="M76:M77"/>
    <mergeCell ref="M78:M79"/>
    <mergeCell ref="M80:M81"/>
    <mergeCell ref="M83:M86"/>
    <mergeCell ref="M90:M92"/>
    <mergeCell ref="M96:M97"/>
    <mergeCell ref="M99:M101"/>
    <mergeCell ref="N11:N14"/>
    <mergeCell ref="N15:N16"/>
    <mergeCell ref="N17:N23"/>
    <mergeCell ref="N25:N28"/>
    <mergeCell ref="N31:N33"/>
    <mergeCell ref="N41:N47"/>
    <mergeCell ref="N50:N53"/>
    <mergeCell ref="N56:N59"/>
    <mergeCell ref="N61:N62"/>
    <mergeCell ref="N66:N74"/>
    <mergeCell ref="N76:N77"/>
    <mergeCell ref="N78:N79"/>
    <mergeCell ref="N80:N81"/>
    <mergeCell ref="N83:N86"/>
    <mergeCell ref="N90:N92"/>
    <mergeCell ref="N96:N97"/>
    <mergeCell ref="N99:N101"/>
    <mergeCell ref="O11:O14"/>
    <mergeCell ref="O15:O16"/>
    <mergeCell ref="O17:O23"/>
    <mergeCell ref="O25:O28"/>
    <mergeCell ref="O31:O33"/>
    <mergeCell ref="O41:O47"/>
    <mergeCell ref="O50:O53"/>
    <mergeCell ref="O56:O59"/>
    <mergeCell ref="O61:O62"/>
    <mergeCell ref="O66:O74"/>
    <mergeCell ref="O76:O77"/>
    <mergeCell ref="O78:O79"/>
    <mergeCell ref="O80:O81"/>
    <mergeCell ref="O83:O86"/>
    <mergeCell ref="O90:O92"/>
    <mergeCell ref="O96:O97"/>
    <mergeCell ref="O99:O101"/>
    <mergeCell ref="P11:P14"/>
    <mergeCell ref="P15:P16"/>
    <mergeCell ref="P17:P23"/>
    <mergeCell ref="P25:P28"/>
    <mergeCell ref="P31:P33"/>
    <mergeCell ref="P41:P47"/>
    <mergeCell ref="P50:P53"/>
    <mergeCell ref="P56:P59"/>
    <mergeCell ref="P61:P62"/>
    <mergeCell ref="P66:P74"/>
    <mergeCell ref="P76:P77"/>
    <mergeCell ref="P78:P79"/>
    <mergeCell ref="P80:P81"/>
    <mergeCell ref="P83:P86"/>
    <mergeCell ref="P90:P92"/>
    <mergeCell ref="P96:P97"/>
    <mergeCell ref="P99:P101"/>
    <mergeCell ref="Q11:Q14"/>
    <mergeCell ref="Q15:Q16"/>
    <mergeCell ref="Q17:Q23"/>
    <mergeCell ref="Q25:Q28"/>
    <mergeCell ref="Q31:Q33"/>
    <mergeCell ref="Q41:Q47"/>
    <mergeCell ref="Q50:Q53"/>
    <mergeCell ref="Q56:Q59"/>
    <mergeCell ref="Q61:Q62"/>
    <mergeCell ref="Q66:Q74"/>
    <mergeCell ref="Q76:Q77"/>
    <mergeCell ref="Q78:Q79"/>
    <mergeCell ref="Q80:Q81"/>
    <mergeCell ref="Q83:Q86"/>
    <mergeCell ref="Q90:Q92"/>
    <mergeCell ref="Q96:Q97"/>
    <mergeCell ref="Q99:Q101"/>
  </mergeCells>
  <printOptions/>
  <pageMargins left="0.4722222222222222" right="0.19652777777777777" top="0.39305555555555555" bottom="0.4722222222222222" header="0.19652777777777777" footer="0.2361111111111111"/>
  <pageSetup fitToHeight="0" fitToWidth="1" horizontalDpi="300" verticalDpi="300" orientation="landscape" paperSize="8" scale="61"/>
  <headerFooter scaleWithDoc="0" alignWithMargins="0">
    <oddFooter>&amp;C第 &amp;P 页，共 &amp;N 页</oddFooter>
  </headerFooter>
  <rowBreaks count="1" manualBreakCount="1">
    <brk id="16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xmadmin</cp:lastModifiedBy>
  <dcterms:created xsi:type="dcterms:W3CDTF">2021-08-01T22:53:06Z</dcterms:created>
  <dcterms:modified xsi:type="dcterms:W3CDTF">2023-12-13T10:20:36Z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E56862775B0D444BA8D1A7EE015AC95F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